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DieseArbeitsmappe" defaultThemeVersion="124226"/>
  <mc:AlternateContent xmlns:mc="http://schemas.openxmlformats.org/markup-compatibility/2006">
    <mc:Choice Requires="x15">
      <x15ac:absPath xmlns:x15ac="http://schemas.microsoft.com/office/spreadsheetml/2010/11/ac" url="https://mettersdorf.sharepoint.com/sites/Amt2/Shared Documents/1 Gemeinde/2. Unterricht, Erziehung, Sport u. Wissenschaft/240Kindergarten/Kindergarten20252026/"/>
    </mc:Choice>
  </mc:AlternateContent>
  <xr:revisionPtr revIDLastSave="0" documentId="8_{AE2E93B3-D94F-480A-971B-E3992FD4827A}" xr6:coauthVersionLast="47" xr6:coauthVersionMax="47" xr10:uidLastSave="{00000000-0000-0000-0000-000000000000}"/>
  <bookViews>
    <workbookView xWindow="28680" yWindow="-120" windowWidth="29040" windowHeight="17640" tabRatio="794" xr2:uid="{DC1B5D25-B6CA-4165-AC3F-31D8DA91388C}"/>
  </bookViews>
  <sheets>
    <sheet name="Sozialstaffelrechner inst.KBE" sheetId="6" r:id="rId1"/>
    <sheet name="Einheitswertberechnung" sheetId="3" r:id="rId2"/>
    <sheet name="Tagesrechner" sheetId="7" r:id="rId3"/>
    <sheet name="Sozialstaffeltabelle" sheetId="2" state="hidden" r:id="rId4"/>
  </sheets>
  <definedNames>
    <definedName name="_xlnm.Print_Area" localSheetId="0">'Sozialstaffelrechner inst.KBE'!$B$1:$D$49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6" l="1"/>
  <c r="D44" i="6"/>
  <c r="F42" i="6"/>
  <c r="G40" i="6"/>
  <c r="D47" i="6"/>
  <c r="G46" i="6"/>
  <c r="B8" i="7"/>
  <c r="B11" i="7"/>
  <c r="F5" i="3"/>
  <c r="F9" i="3"/>
  <c r="D20" i="6"/>
  <c r="D24" i="6"/>
  <c r="D37" i="6"/>
  <c r="D33" i="6"/>
  <c r="F48" i="6"/>
  <c r="C5" i="3"/>
  <c r="C9" i="3"/>
  <c r="C20" i="6"/>
  <c r="C24" i="6"/>
  <c r="C37" i="6"/>
  <c r="C33" i="6"/>
  <c r="C38" i="6"/>
  <c r="D38" i="6"/>
  <c r="C39" i="6"/>
  <c r="C40" i="6"/>
  <c r="C41" i="6"/>
  <c r="C42" i="6"/>
  <c r="C47" i="6"/>
  <c r="C48" i="6"/>
  <c r="H6" i="6"/>
  <c r="H7" i="6"/>
  <c r="F40" i="6"/>
  <c r="F46" i="6"/>
  <c r="G50" i="6"/>
  <c r="G7" i="6"/>
  <c r="G43" i="6"/>
  <c r="G6" i="6"/>
</calcChain>
</file>

<file path=xl/sharedStrings.xml><?xml version="1.0" encoding="utf-8"?>
<sst xmlns="http://schemas.openxmlformats.org/spreadsheetml/2006/main" count="92" uniqueCount="73">
  <si>
    <t>Vater</t>
  </si>
  <si>
    <t>Mutter</t>
  </si>
  <si>
    <t>Erhaltene Unterhaltszahlungen von geschiedenen Ehegatten</t>
  </si>
  <si>
    <t>Sozialhilfe und Mindestsicherung, wenn die Leistung der Deckung des Lebensunterhaltes dient</t>
  </si>
  <si>
    <t>Einkünfte von Zeitsoldaten, jedoch ohne Taggeld und gesetzliche Abzüge</t>
  </si>
  <si>
    <t>Notstandshilfe</t>
  </si>
  <si>
    <t>Arbeitslosengeld</t>
  </si>
  <si>
    <t>Kinderbetreuungsgeld</t>
  </si>
  <si>
    <t>Wochengeld</t>
  </si>
  <si>
    <t>Sonstige Einkünfte gemäß § 29 Einkommensteuergesetz</t>
  </si>
  <si>
    <t>Einkünfte aus Vermietung und Verpachtung</t>
  </si>
  <si>
    <t>Einkünfte aus Land- und Forstwirtschaft</t>
  </si>
  <si>
    <t>Einkünfte aus Gewerbebetrieb</t>
  </si>
  <si>
    <t>Einkünfte aus selbständiger Arbeit</t>
  </si>
  <si>
    <t>Einkünfte aus nicht selbständiger Arbeit</t>
  </si>
  <si>
    <t>Erhaltene Unterhaltszahlungen und Waisenpensionszahlungen für Kinder</t>
  </si>
  <si>
    <t>Einkünfte des vergangenen Kalenderjahres</t>
  </si>
  <si>
    <t>Abzüge für das vergangene Kalenderjahr</t>
  </si>
  <si>
    <t>nachweislich erbrachte Unterhaltsleistungen, die verpflichtend an nicht haushaltszugehörige Angehörige zu leisten sind;</t>
  </si>
  <si>
    <t>Einkommensteuer gemäß § 33 Abs. 1 Einkommensteuergesetz vor Abzug der Absetzbeträge</t>
  </si>
  <si>
    <t>Jahresnettoeinkommen</t>
  </si>
  <si>
    <t>Jahres-Familiennettoeinkommen</t>
  </si>
  <si>
    <t>Monatliches Familiennettoeinkommen</t>
  </si>
  <si>
    <t>Name des Kindes</t>
  </si>
  <si>
    <t>Summe steuerpflichtige Einkünfte</t>
  </si>
  <si>
    <t>max. monatl. Elternbeitrag pro  Betreuungsstunde Tagesmutter</t>
  </si>
  <si>
    <t>Namen der  im gemeinsamen Haushalt lebenden Familienangehörigen, die für das Kind, für das die Sozialstaffel zu berechnen ist, unterhaltspflichtig sind</t>
  </si>
  <si>
    <t>Adresse des gemeinsamen Haushaltes</t>
  </si>
  <si>
    <t>Einkünfte (= 45% des Einheitswerts)</t>
  </si>
  <si>
    <t>erhaltene Pachtzinse des vergangenen Kalenderjahres</t>
  </si>
  <si>
    <t>geleistete Pachtzinse des vergangenen Kalenderjahres</t>
  </si>
  <si>
    <t>geleistete Sozialversicherungs-beiträge des vergangenen Kalenderjahres</t>
  </si>
  <si>
    <t>Einheitswert laut letztgültigem Bescheid (maximal € 100.000)</t>
  </si>
  <si>
    <t>Einheitswertberechnung für Einkünfte aus Land- und Forstwirtschaft bis zu einem Einheitswert von € 100.000</t>
  </si>
  <si>
    <t>Einkünfte aus LuFW, Einkommenssteuerbescheid</t>
  </si>
  <si>
    <t>Einkünfte aus LuFW, Einheitswertbescheid</t>
  </si>
  <si>
    <t>Weitere Einkünfte aus nicht selbständiger Arbeit</t>
  </si>
  <si>
    <t>Stufe</t>
  </si>
  <si>
    <t>Anzahl der weiteren Kinder, für die ein haushaltszugehöriger Elternteil Familienbeihilfe bezieht</t>
  </si>
  <si>
    <t>Einkommensstufe vor Mehrkindstaffel</t>
  </si>
  <si>
    <t>Einkommensstufe nach Mehrkindstaffel</t>
  </si>
  <si>
    <t>Elternbeitrag KiGa</t>
  </si>
  <si>
    <t>Beitrag Land</t>
  </si>
  <si>
    <t>Pflichtkindergartenjahr (J/N)</t>
  </si>
  <si>
    <t>Dezimalstunden</t>
  </si>
  <si>
    <t>Elternbeitrag:</t>
  </si>
  <si>
    <r>
      <t xml:space="preserve">Vertraglich vereinbarte </t>
    </r>
    <r>
      <rPr>
        <b/>
        <sz val="11"/>
        <rFont val="Calibri"/>
        <family val="2"/>
      </rPr>
      <t>tägliche</t>
    </r>
    <r>
      <rPr>
        <sz val="11"/>
        <rFont val="Calibri"/>
        <family val="2"/>
      </rPr>
      <t xml:space="preserve">
Betreuungsstunden/-minuten</t>
    </r>
  </si>
  <si>
    <t>Refundierungsbetrag des Landes</t>
  </si>
  <si>
    <t>Nur in gelb hinterlegte Felder können Daten eingegeben werden.</t>
  </si>
  <si>
    <t>Beginn:</t>
  </si>
  <si>
    <t>Ende:</t>
  </si>
  <si>
    <t>TT.MM.JJJJ</t>
  </si>
  <si>
    <t>Anzahl der Tage</t>
  </si>
  <si>
    <t>Berechnung von Tagen</t>
  </si>
  <si>
    <t>Geburtsdatum des Kindes</t>
  </si>
  <si>
    <t>Einkünfte aus Kapitalvermögen soweit nicht endbesteuert</t>
  </si>
  <si>
    <r>
      <t xml:space="preserve">Elternbeitrag </t>
    </r>
    <r>
      <rPr>
        <b/>
        <sz val="11"/>
        <rFont val="Calibri"/>
        <family val="2"/>
      </rPr>
      <t>ohne Verpflegskosten</t>
    </r>
  </si>
  <si>
    <t>Gesamtbetrag:</t>
  </si>
  <si>
    <t>Betrag pro Tag:</t>
  </si>
  <si>
    <t>Summe steuerpflichtige und steuerfreie Einkünfte</t>
  </si>
  <si>
    <t>ab 1.1.2012</t>
  </si>
  <si>
    <t>ab  monatl. Familien-Nettoeinkommen in Höhe von</t>
  </si>
  <si>
    <t>0-2 jährige</t>
  </si>
  <si>
    <t>3-5 jährige</t>
  </si>
  <si>
    <t>Altersgruppen:</t>
  </si>
  <si>
    <t>0-2 jähriges Kind</t>
  </si>
  <si>
    <t>3-5 jähriges Kind</t>
  </si>
  <si>
    <t>Elternbeitrag KiKr</t>
  </si>
  <si>
    <t>3-5 jährige
je 2 tägl. Betreuungstunden</t>
  </si>
  <si>
    <t>0-2 jährige
je 2 tägl. Betreuungstunden</t>
  </si>
  <si>
    <t>6-7 schulpflichtige Kinder</t>
  </si>
  <si>
    <t>Fünfjährige 2025/26 (Pflichtkinder)</t>
  </si>
  <si>
    <t>ab 08.09.2025-13.09.2026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</si>
</sst>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 #,##0.00;\-&quot;€&quot;\ #,##0.00"/>
    <numFmt numFmtId="44" formatCode="_-&quot;€&quot;\ * #,##0.00_-;\-&quot;€&quot;\ * #,##0.00_-;_-&quot;€&quot;\ * &quot;-&quot;??_-;_-@_-"/>
    <numFmt numFmtId="172" formatCode="#&quot; h&quot;"/>
    <numFmt numFmtId="173" formatCode="00&quot; min&quot;"/>
    <numFmt numFmtId="174" formatCode="&quot;€&quot;\ #,##0.00&quot;/Monat&quot;"/>
    <numFmt numFmtId="175" formatCode="&quot;€&quot;\ #,##0.00"/>
    <numFmt numFmtId="177" formatCode="_-&quot;€&quot;\ * #,##0.0000_-;\-&quot;€&quot;\ * #,##0.0000_-;_-&quot;€&quot;\ * &quot;-&quot;????_-;_-@_-"/>
  </numFmts>
  <fonts count="40" x14ac:knownFonts="1">
    <font>
      <sz val="11"/>
      <color theme="1"/>
      <name val="Calibri"/>
      <family val="2"/>
      <scheme val="minor"/>
    </font>
    <font>
      <sz val="11"/>
      <color indexed="8"/>
      <name val="Calibri"/>
      <family val="2"/>
    </font>
    <font>
      <sz val="10"/>
      <color indexed="8"/>
      <name val="Times New Roman"/>
      <family val="1"/>
    </font>
    <font>
      <sz val="12"/>
      <color indexed="8"/>
      <name val="Calibri"/>
      <family val="2"/>
    </font>
    <font>
      <sz val="8"/>
      <name val="Calibri"/>
      <family val="2"/>
    </font>
    <font>
      <sz val="14"/>
      <name val="Calibri"/>
      <family val="2"/>
    </font>
    <font>
      <sz val="11"/>
      <name val="Calibri"/>
      <family val="2"/>
    </font>
    <font>
      <b/>
      <sz val="11"/>
      <name val="Calibri"/>
      <family val="2"/>
    </font>
    <font>
      <sz val="12"/>
      <name val="Calibri"/>
      <family val="2"/>
    </font>
    <font>
      <b/>
      <sz val="14"/>
      <name val="Calibri"/>
      <family val="2"/>
    </font>
    <font>
      <b/>
      <sz val="14"/>
      <color indexed="8"/>
      <name val="Calibri"/>
      <family val="2"/>
    </font>
    <font>
      <sz val="8"/>
      <name val="Segoe UI"/>
      <family val="2"/>
    </font>
    <font>
      <sz val="11"/>
      <color theme="1"/>
      <name val="Calibri"/>
      <family val="2"/>
      <scheme val="minor"/>
    </font>
    <font>
      <sz val="11"/>
      <color theme="0"/>
      <name val="Calibri"/>
      <family val="2"/>
      <scheme val="minor"/>
    </font>
    <font>
      <b/>
      <sz val="11"/>
      <color theme="1"/>
      <name val="Calibri"/>
      <family val="2"/>
      <scheme val="minor"/>
    </font>
    <font>
      <sz val="11"/>
      <color rgb="FF006100"/>
      <name val="Calibri"/>
      <family val="2"/>
      <scheme val="minor"/>
    </font>
    <font>
      <sz val="11"/>
      <color rgb="FF9C6500"/>
      <name val="Calibri"/>
      <family val="2"/>
      <scheme val="minor"/>
    </font>
    <font>
      <sz val="11"/>
      <color rgb="FF9C0006"/>
      <name val="Calibri"/>
      <family val="2"/>
      <scheme val="minor"/>
    </font>
    <font>
      <b/>
      <sz val="11"/>
      <color theme="3"/>
      <name val="Calibri"/>
      <family val="2"/>
      <scheme val="minor"/>
    </font>
    <font>
      <b/>
      <sz val="11"/>
      <color theme="3"/>
      <name val="Calibri"/>
      <family val="2"/>
    </font>
    <font>
      <sz val="11"/>
      <color theme="3"/>
      <name val="Calibri"/>
      <family val="2"/>
    </font>
    <font>
      <sz val="11"/>
      <color theme="5"/>
      <name val="Calibri"/>
      <family val="2"/>
    </font>
    <font>
      <sz val="1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9"/>
      <name val="Calibri"/>
      <family val="2"/>
      <scheme val="minor"/>
    </font>
    <font>
      <sz val="12"/>
      <color rgb="FFFF0000"/>
      <name val="Calibri"/>
      <family val="2"/>
      <scheme val="minor"/>
    </font>
    <font>
      <sz val="8"/>
      <name val="Calibri"/>
      <family val="2"/>
      <scheme val="minor"/>
    </font>
    <font>
      <sz val="10"/>
      <color theme="1"/>
      <name val="Calibri"/>
      <family val="2"/>
      <scheme val="minor"/>
    </font>
    <font>
      <b/>
      <sz val="11"/>
      <color rgb="FFFF0000"/>
      <name val="Calibri"/>
      <family val="2"/>
      <scheme val="minor"/>
    </font>
    <font>
      <sz val="12"/>
      <color theme="3"/>
      <name val="Calibri"/>
      <family val="2"/>
    </font>
    <font>
      <sz val="12"/>
      <color theme="5"/>
      <name val="Calibri"/>
      <family val="2"/>
    </font>
    <font>
      <b/>
      <sz val="14"/>
      <name val="Calibri"/>
      <family val="2"/>
      <scheme val="minor"/>
    </font>
    <font>
      <b/>
      <sz val="14"/>
      <color theme="1"/>
      <name val="Calibri"/>
      <family val="2"/>
      <scheme val="minor"/>
    </font>
    <font>
      <b/>
      <sz val="18"/>
      <color theme="1"/>
      <name val="Calibri"/>
      <family val="2"/>
      <scheme val="minor"/>
    </font>
    <font>
      <b/>
      <sz val="9"/>
      <color rgb="FFFF0000"/>
      <name val="Calibri"/>
      <family val="2"/>
      <scheme val="minor"/>
    </font>
    <font>
      <b/>
      <sz val="10"/>
      <color theme="3"/>
      <name val="Calibri"/>
      <family val="2"/>
    </font>
    <font>
      <sz val="11"/>
      <color rgb="FFFF0000"/>
      <name val="Calibri"/>
      <family val="2"/>
      <scheme val="minor"/>
    </font>
    <font>
      <sz val="10"/>
      <color rgb="FFFF0000"/>
      <name val="Calibri"/>
      <family val="2"/>
      <scheme val="minor"/>
    </font>
  </fonts>
  <fills count="19">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theme="4"/>
      </patternFill>
    </fill>
    <fill>
      <patternFill patternType="solid">
        <fgColor theme="5"/>
      </patternFill>
    </fill>
    <fill>
      <patternFill patternType="solid">
        <fgColor rgb="FFC6EFCE"/>
      </patternFill>
    </fill>
    <fill>
      <patternFill patternType="solid">
        <fgColor rgb="FFFFEB9C"/>
      </patternFill>
    </fill>
    <fill>
      <patternFill patternType="solid">
        <fgColor rgb="FFFFC7CE"/>
      </patternFill>
    </fill>
    <fill>
      <patternFill patternType="solid">
        <fgColor theme="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3"/>
        <bgColor indexed="64"/>
      </patternFill>
    </fill>
    <fill>
      <patternFill patternType="solid">
        <fgColor theme="4" tint="0.79998168889431442"/>
        <bgColor indexed="64"/>
      </patternFill>
    </fill>
    <fill>
      <patternFill patternType="solid">
        <fgColor theme="5"/>
        <bgColor indexed="64"/>
      </patternFill>
    </fill>
    <fill>
      <patternFill patternType="solid">
        <fgColor rgb="FFFFFFF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right/>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theme="4"/>
      </top>
      <bottom style="double">
        <color theme="4"/>
      </bottom>
      <diagonal/>
    </border>
  </borders>
  <cellStyleXfs count="11">
    <xf numFmtId="0" fontId="0" fillId="0" borderId="0"/>
    <xf numFmtId="0" fontId="12" fillId="2"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0" borderId="23" applyNumberFormat="0" applyFill="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0" borderId="0" applyNumberFormat="0" applyFill="0" applyBorder="0" applyAlignment="0" applyProtection="0"/>
    <xf numFmtId="44" fontId="1" fillId="0" borderId="0" applyFont="0" applyFill="0" applyBorder="0" applyAlignment="0" applyProtection="0"/>
  </cellStyleXfs>
  <cellXfs count="126">
    <xf numFmtId="0" fontId="0" fillId="0" borderId="0" xfId="0"/>
    <xf numFmtId="0" fontId="2" fillId="0" borderId="0" xfId="0" applyFont="1" applyAlignment="1">
      <alignment horizontal="justify"/>
    </xf>
    <xf numFmtId="0" fontId="18" fillId="0" borderId="0" xfId="9" applyAlignment="1">
      <alignment wrapText="1"/>
    </xf>
    <xf numFmtId="0" fontId="5" fillId="0" borderId="0" xfId="3" applyFont="1" applyFill="1" applyAlignment="1">
      <alignment horizontal="center"/>
    </xf>
    <xf numFmtId="0" fontId="5" fillId="0" borderId="0" xfId="4" applyFont="1" applyFill="1" applyAlignment="1">
      <alignment horizontal="center" vertical="center"/>
    </xf>
    <xf numFmtId="0" fontId="19" fillId="9" borderId="0" xfId="7" applyFont="1" applyFill="1" applyBorder="1" applyAlignment="1">
      <alignment wrapText="1"/>
    </xf>
    <xf numFmtId="0" fontId="18" fillId="9" borderId="1" xfId="9" applyFill="1" applyBorder="1" applyAlignment="1">
      <alignment wrapText="1"/>
    </xf>
    <xf numFmtId="44" fontId="20" fillId="9" borderId="0" xfId="10" applyFont="1" applyFill="1" applyBorder="1"/>
    <xf numFmtId="44" fontId="21" fillId="9" borderId="0" xfId="10" applyFont="1" applyFill="1" applyBorder="1"/>
    <xf numFmtId="0" fontId="22" fillId="10" borderId="1" xfId="8" applyFont="1" applyFill="1" applyBorder="1" applyAlignment="1">
      <alignment wrapText="1"/>
    </xf>
    <xf numFmtId="44" fontId="23" fillId="2" borderId="1" xfId="1" applyNumberFormat="1" applyFont="1" applyBorder="1"/>
    <xf numFmtId="0" fontId="23" fillId="0" borderId="1" xfId="0" applyFont="1" applyBorder="1" applyAlignment="1" applyProtection="1">
      <alignment wrapText="1"/>
      <protection hidden="1"/>
    </xf>
    <xf numFmtId="44" fontId="23" fillId="11" borderId="1" xfId="10" applyFont="1" applyFill="1" applyBorder="1" applyProtection="1">
      <protection locked="0"/>
    </xf>
    <xf numFmtId="0" fontId="24" fillId="0" borderId="23" xfId="5" applyFont="1" applyAlignment="1" applyProtection="1">
      <alignment wrapText="1"/>
      <protection hidden="1"/>
    </xf>
    <xf numFmtId="0" fontId="23" fillId="3" borderId="1" xfId="2" applyFont="1" applyBorder="1" applyAlignment="1">
      <alignment horizontal="center" vertical="center" wrapText="1"/>
    </xf>
    <xf numFmtId="0" fontId="25" fillId="12" borderId="1" xfId="9" applyFont="1" applyFill="1" applyBorder="1" applyAlignment="1">
      <alignment horizontal="center" vertical="center" wrapText="1"/>
    </xf>
    <xf numFmtId="0" fontId="22" fillId="13" borderId="2" xfId="7" applyFont="1" applyFill="1" applyBorder="1" applyAlignment="1">
      <alignment wrapText="1"/>
    </xf>
    <xf numFmtId="0" fontId="22" fillId="13" borderId="3" xfId="6" applyFont="1" applyFill="1" applyBorder="1" applyAlignment="1">
      <alignment wrapText="1"/>
    </xf>
    <xf numFmtId="0" fontId="22" fillId="13" borderId="2" xfId="6" applyFont="1" applyFill="1" applyBorder="1" applyAlignment="1">
      <alignment wrapText="1"/>
    </xf>
    <xf numFmtId="0" fontId="26" fillId="13" borderId="2" xfId="7" applyFont="1" applyFill="1" applyBorder="1" applyAlignment="1">
      <alignment wrapText="1"/>
    </xf>
    <xf numFmtId="44" fontId="23" fillId="0" borderId="1" xfId="10" applyFont="1" applyBorder="1" applyProtection="1"/>
    <xf numFmtId="44" fontId="24" fillId="0" borderId="23" xfId="5" applyNumberFormat="1" applyFont="1" applyProtection="1"/>
    <xf numFmtId="0" fontId="23" fillId="3" borderId="4" xfId="2" applyFont="1" applyBorder="1" applyAlignment="1">
      <alignment horizontal="center" vertical="center" wrapText="1"/>
    </xf>
    <xf numFmtId="1" fontId="23" fillId="2" borderId="1" xfId="1" applyNumberFormat="1" applyFont="1" applyBorder="1"/>
    <xf numFmtId="44" fontId="27" fillId="2" borderId="1" xfId="1" applyNumberFormat="1" applyFont="1" applyBorder="1"/>
    <xf numFmtId="1" fontId="27" fillId="2" borderId="1" xfId="1" applyNumberFormat="1" applyFont="1" applyBorder="1"/>
    <xf numFmtId="0" fontId="22" fillId="11" borderId="1" xfId="1" applyFont="1" applyFill="1" applyBorder="1" applyAlignment="1" applyProtection="1">
      <alignment horizontal="left" vertical="center" wrapText="1"/>
      <protection locked="0"/>
    </xf>
    <xf numFmtId="0" fontId="28" fillId="13" borderId="2" xfId="7" applyFont="1" applyFill="1" applyBorder="1" applyAlignment="1">
      <alignment wrapText="1"/>
    </xf>
    <xf numFmtId="0" fontId="22" fillId="13" borderId="5" xfId="7" applyFont="1" applyFill="1" applyBorder="1" applyAlignment="1">
      <alignment wrapText="1"/>
    </xf>
    <xf numFmtId="0" fontId="0" fillId="0" borderId="0" xfId="0" applyFill="1"/>
    <xf numFmtId="0" fontId="3" fillId="0" borderId="0" xfId="0" applyFont="1" applyFill="1" applyAlignment="1">
      <alignment wrapText="1"/>
    </xf>
    <xf numFmtId="0" fontId="0" fillId="0" borderId="0" xfId="0" applyFill="1" applyProtection="1">
      <protection hidden="1"/>
    </xf>
    <xf numFmtId="0" fontId="3" fillId="0" borderId="6" xfId="5" applyFont="1" applyFill="1" applyBorder="1" applyAlignment="1">
      <alignment wrapText="1"/>
    </xf>
    <xf numFmtId="0" fontId="25" fillId="12" borderId="7" xfId="9" applyFont="1" applyFill="1" applyBorder="1" applyAlignment="1">
      <alignment horizontal="center" vertical="center" wrapText="1"/>
    </xf>
    <xf numFmtId="0" fontId="25" fillId="14" borderId="8" xfId="9" applyFont="1" applyFill="1" applyBorder="1" applyAlignment="1">
      <alignment horizontal="center" vertical="center" wrapText="1"/>
    </xf>
    <xf numFmtId="0" fontId="12" fillId="9" borderId="9" xfId="1" applyFill="1" applyBorder="1" applyAlignment="1">
      <alignment horizontal="left" vertical="center"/>
    </xf>
    <xf numFmtId="0" fontId="29" fillId="9" borderId="9" xfId="1" applyFont="1" applyFill="1" applyBorder="1" applyAlignment="1">
      <alignment horizontal="left" vertical="center" wrapText="1"/>
    </xf>
    <xf numFmtId="0" fontId="0" fillId="0" borderId="0" xfId="0" applyFill="1" applyAlignment="1">
      <alignment horizontal="right"/>
    </xf>
    <xf numFmtId="0" fontId="30" fillId="0" borderId="0" xfId="0" applyFont="1" applyFill="1"/>
    <xf numFmtId="0" fontId="14" fillId="0" borderId="0" xfId="0" applyFont="1"/>
    <xf numFmtId="172" fontId="14" fillId="11" borderId="10" xfId="1" applyNumberFormat="1" applyFont="1" applyFill="1" applyBorder="1" applyAlignment="1" applyProtection="1">
      <alignment horizontal="center" vertical="center" wrapText="1"/>
      <protection locked="0"/>
    </xf>
    <xf numFmtId="173" fontId="14" fillId="11" borderId="11" xfId="1" applyNumberFormat="1" applyFont="1" applyFill="1" applyBorder="1" applyAlignment="1" applyProtection="1">
      <alignment horizontal="center" vertical="center" wrapText="1"/>
      <protection locked="0"/>
    </xf>
    <xf numFmtId="0" fontId="0" fillId="0" borderId="0" xfId="0" applyNumberFormat="1"/>
    <xf numFmtId="0" fontId="0" fillId="0" borderId="0" xfId="0" applyAlignment="1">
      <alignment horizontal="right"/>
    </xf>
    <xf numFmtId="0" fontId="12" fillId="11" borderId="1" xfId="1" applyFont="1" applyFill="1" applyBorder="1" applyAlignment="1" applyProtection="1">
      <alignment horizontal="left" vertical="center" wrapText="1"/>
      <protection locked="0"/>
    </xf>
    <xf numFmtId="0" fontId="12" fillId="11" borderId="1" xfId="1" applyFill="1" applyBorder="1" applyAlignment="1" applyProtection="1">
      <alignment horizontal="left" vertical="center" wrapText="1"/>
      <protection locked="0"/>
    </xf>
    <xf numFmtId="0" fontId="25" fillId="14" borderId="12" xfId="9" applyFont="1" applyFill="1" applyBorder="1" applyAlignment="1">
      <alignment horizontal="center" vertical="center" wrapText="1"/>
    </xf>
    <xf numFmtId="0" fontId="31" fillId="0" borderId="0" xfId="5" applyFont="1" applyFill="1" applyBorder="1" applyAlignment="1">
      <alignment wrapText="1"/>
    </xf>
    <xf numFmtId="44" fontId="31" fillId="0" borderId="0" xfId="10" applyFont="1" applyFill="1" applyBorder="1" applyAlignment="1" applyProtection="1">
      <alignment horizontal="right" wrapText="1"/>
    </xf>
    <xf numFmtId="174" fontId="14" fillId="9" borderId="13" xfId="0" applyNumberFormat="1" applyFont="1" applyFill="1" applyBorder="1" applyAlignment="1">
      <alignment horizontal="center" vertical="center"/>
    </xf>
    <xf numFmtId="0" fontId="22" fillId="0" borderId="3" xfId="6" applyFont="1" applyFill="1" applyBorder="1" applyAlignment="1">
      <alignment wrapText="1"/>
    </xf>
    <xf numFmtId="0" fontId="22" fillId="0" borderId="14" xfId="6" applyFont="1" applyFill="1" applyBorder="1" applyAlignment="1">
      <alignment wrapText="1"/>
    </xf>
    <xf numFmtId="0" fontId="22" fillId="0" borderId="14" xfId="6" applyFont="1" applyFill="1" applyBorder="1" applyAlignment="1">
      <alignment vertical="center" wrapText="1"/>
    </xf>
    <xf numFmtId="7" fontId="20" fillId="11" borderId="15" xfId="10" applyNumberFormat="1" applyFont="1" applyFill="1" applyBorder="1" applyProtection="1">
      <protection locked="0"/>
    </xf>
    <xf numFmtId="7" fontId="20" fillId="11" borderId="16" xfId="10" applyNumberFormat="1" applyFont="1" applyFill="1" applyBorder="1" applyProtection="1">
      <protection locked="0"/>
    </xf>
    <xf numFmtId="7" fontId="20" fillId="11" borderId="1" xfId="10" applyNumberFormat="1" applyFont="1" applyFill="1" applyBorder="1" applyProtection="1">
      <protection locked="0"/>
    </xf>
    <xf numFmtId="7" fontId="20" fillId="15" borderId="1" xfId="10" applyNumberFormat="1" applyFont="1" applyFill="1" applyBorder="1" applyProtection="1"/>
    <xf numFmtId="7" fontId="19" fillId="9" borderId="10" xfId="10" applyNumberFormat="1" applyFont="1" applyFill="1" applyBorder="1" applyProtection="1"/>
    <xf numFmtId="7" fontId="21" fillId="11" borderId="17" xfId="10" applyNumberFormat="1" applyFont="1" applyFill="1" applyBorder="1" applyProtection="1">
      <protection locked="0"/>
    </xf>
    <xf numFmtId="7" fontId="21" fillId="11" borderId="18" xfId="10" applyNumberFormat="1" applyFont="1" applyFill="1" applyBorder="1" applyProtection="1">
      <protection locked="0"/>
    </xf>
    <xf numFmtId="7" fontId="21" fillId="11" borderId="19" xfId="10" applyNumberFormat="1" applyFont="1" applyFill="1" applyBorder="1" applyProtection="1">
      <protection locked="0"/>
    </xf>
    <xf numFmtId="7" fontId="21" fillId="15" borderId="19" xfId="10" applyNumberFormat="1" applyFont="1" applyFill="1" applyBorder="1" applyProtection="1"/>
    <xf numFmtId="175" fontId="20" fillId="11" borderId="1" xfId="10" applyNumberFormat="1" applyFont="1" applyFill="1" applyBorder="1" applyProtection="1">
      <protection locked="0"/>
    </xf>
    <xf numFmtId="175" fontId="21" fillId="11" borderId="1" xfId="10" applyNumberFormat="1" applyFont="1" applyFill="1" applyBorder="1" applyProtection="1">
      <protection locked="0"/>
    </xf>
    <xf numFmtId="175" fontId="20" fillId="9" borderId="1" xfId="10" applyNumberFormat="1" applyFont="1" applyFill="1" applyBorder="1" applyProtection="1"/>
    <xf numFmtId="175" fontId="0" fillId="0" borderId="0" xfId="0" applyNumberFormat="1" applyFill="1" applyProtection="1">
      <protection hidden="1"/>
    </xf>
    <xf numFmtId="175" fontId="31" fillId="0" borderId="6" xfId="10" applyNumberFormat="1" applyFont="1" applyFill="1" applyBorder="1" applyAlignment="1" applyProtection="1">
      <alignment wrapText="1"/>
    </xf>
    <xf numFmtId="175" fontId="32" fillId="0" borderId="6" xfId="10" applyNumberFormat="1" applyFont="1" applyFill="1" applyBorder="1" applyAlignment="1" applyProtection="1">
      <alignment wrapText="1"/>
    </xf>
    <xf numFmtId="175" fontId="3" fillId="0" borderId="0" xfId="10" applyNumberFormat="1" applyFont="1" applyFill="1" applyProtection="1"/>
    <xf numFmtId="0" fontId="8" fillId="0" borderId="0" xfId="5" applyFont="1" applyFill="1" applyBorder="1" applyAlignment="1">
      <alignment wrapText="1"/>
    </xf>
    <xf numFmtId="1" fontId="8" fillId="0" borderId="0" xfId="10" applyNumberFormat="1" applyFont="1" applyFill="1" applyBorder="1" applyAlignment="1" applyProtection="1">
      <alignment horizontal="center" wrapText="1"/>
    </xf>
    <xf numFmtId="0" fontId="9" fillId="0" borderId="0" xfId="5" applyFont="1" applyFill="1" applyBorder="1" applyAlignment="1">
      <alignment wrapText="1"/>
    </xf>
    <xf numFmtId="175" fontId="10" fillId="0" borderId="0" xfId="10" applyNumberFormat="1" applyFont="1" applyFill="1" applyProtection="1"/>
    <xf numFmtId="0" fontId="9" fillId="16" borderId="0" xfId="5" applyFont="1" applyFill="1" applyBorder="1" applyAlignment="1">
      <alignment wrapText="1"/>
    </xf>
    <xf numFmtId="1" fontId="9" fillId="16" borderId="0" xfId="10" applyNumberFormat="1" applyFont="1" applyFill="1" applyBorder="1" applyAlignment="1" applyProtection="1">
      <alignment horizontal="center" wrapText="1"/>
    </xf>
    <xf numFmtId="0" fontId="33" fillId="16" borderId="3" xfId="6" applyFont="1" applyFill="1" applyBorder="1" applyAlignment="1">
      <alignment vertical="center" wrapText="1"/>
    </xf>
    <xf numFmtId="174" fontId="34" fillId="16" borderId="17" xfId="0" applyNumberFormat="1" applyFont="1" applyFill="1" applyBorder="1" applyAlignment="1">
      <alignment horizontal="center" vertical="center"/>
    </xf>
    <xf numFmtId="0" fontId="0" fillId="0" borderId="0" xfId="0" applyAlignment="1">
      <alignment vertical="center"/>
    </xf>
    <xf numFmtId="0" fontId="14" fillId="0" borderId="0" xfId="0" applyFont="1" applyAlignment="1">
      <alignment vertical="center"/>
    </xf>
    <xf numFmtId="0" fontId="35" fillId="0" borderId="0" xfId="0" applyFont="1"/>
    <xf numFmtId="0" fontId="0" fillId="0" borderId="0" xfId="0" applyAlignment="1">
      <alignment horizontal="left"/>
    </xf>
    <xf numFmtId="0" fontId="0" fillId="0" borderId="0" xfId="0" applyAlignment="1">
      <alignment horizontal="center" vertical="center"/>
    </xf>
    <xf numFmtId="0" fontId="14" fillId="0" borderId="0" xfId="0" applyFont="1" applyAlignment="1">
      <alignment horizontal="center" vertical="center"/>
    </xf>
    <xf numFmtId="14" fontId="0" fillId="11" borderId="12" xfId="0" applyNumberFormat="1" applyFill="1" applyBorder="1" applyAlignment="1">
      <alignment horizontal="center" vertical="center"/>
    </xf>
    <xf numFmtId="0" fontId="0" fillId="0" borderId="1" xfId="0" applyBorder="1" applyAlignment="1">
      <alignment vertical="center"/>
    </xf>
    <xf numFmtId="0" fontId="12" fillId="9" borderId="9" xfId="1" applyFont="1" applyFill="1" applyBorder="1" applyAlignment="1">
      <alignment horizontal="left" vertical="center"/>
    </xf>
    <xf numFmtId="0" fontId="36" fillId="0" borderId="0" xfId="0" applyFont="1" applyAlignment="1">
      <alignment horizontal="center" vertical="center" wrapText="1"/>
    </xf>
    <xf numFmtId="4" fontId="0" fillId="11" borderId="12" xfId="0" applyNumberFormat="1" applyFill="1" applyBorder="1" applyAlignment="1">
      <alignment horizontal="center" vertical="center"/>
    </xf>
    <xf numFmtId="0" fontId="14" fillId="0" borderId="1" xfId="0" applyFont="1" applyBorder="1" applyAlignment="1">
      <alignment vertical="center"/>
    </xf>
    <xf numFmtId="4" fontId="14" fillId="0" borderId="12" xfId="0" applyNumberFormat="1" applyFont="1" applyFill="1" applyBorder="1" applyAlignment="1">
      <alignment horizontal="center" vertical="center"/>
    </xf>
    <xf numFmtId="7" fontId="19" fillId="9" borderId="13" xfId="10" applyNumberFormat="1" applyFont="1" applyFill="1" applyBorder="1" applyProtection="1"/>
    <xf numFmtId="0" fontId="37" fillId="9" borderId="20" xfId="7" applyFont="1" applyFill="1" applyBorder="1" applyAlignment="1">
      <alignment wrapText="1"/>
    </xf>
    <xf numFmtId="0" fontId="38" fillId="0" borderId="0" xfId="0" applyFont="1" applyAlignment="1">
      <alignment horizontal="right"/>
    </xf>
    <xf numFmtId="175" fontId="38" fillId="0" borderId="0" xfId="0" applyNumberFormat="1" applyFont="1"/>
    <xf numFmtId="0" fontId="0" fillId="0" borderId="21" xfId="0" applyBorder="1" applyAlignment="1">
      <alignment horizontal="right"/>
    </xf>
    <xf numFmtId="0" fontId="23" fillId="17" borderId="1" xfId="2" applyFont="1" applyFill="1" applyBorder="1" applyAlignment="1">
      <alignment horizontal="center" vertical="center" wrapText="1"/>
    </xf>
    <xf numFmtId="177" fontId="23" fillId="17" borderId="1" xfId="1" applyNumberFormat="1" applyFont="1" applyFill="1" applyBorder="1"/>
    <xf numFmtId="177" fontId="27" fillId="17" borderId="1" xfId="1" applyNumberFormat="1" applyFont="1" applyFill="1" applyBorder="1"/>
    <xf numFmtId="14" fontId="0" fillId="0" borderId="0" xfId="0" applyNumberFormat="1"/>
    <xf numFmtId="44" fontId="0" fillId="0" borderId="0" xfId="0" applyNumberFormat="1" applyFill="1"/>
    <xf numFmtId="0" fontId="12" fillId="11" borderId="12" xfId="1" applyFill="1" applyBorder="1" applyAlignment="1" applyProtection="1">
      <alignment horizontal="center" vertical="center" wrapText="1"/>
      <protection locked="0"/>
    </xf>
    <xf numFmtId="0" fontId="23" fillId="18" borderId="1" xfId="2" applyFont="1" applyFill="1" applyBorder="1" applyAlignment="1">
      <alignment horizontal="center" vertical="center" wrapText="1"/>
    </xf>
    <xf numFmtId="44" fontId="23" fillId="18" borderId="1" xfId="1" applyNumberFormat="1" applyFont="1" applyFill="1" applyBorder="1"/>
    <xf numFmtId="44" fontId="27" fillId="18" borderId="1" xfId="1" applyNumberFormat="1" applyFont="1" applyFill="1" applyBorder="1"/>
    <xf numFmtId="49" fontId="14" fillId="11" borderId="1" xfId="1" applyNumberFormat="1" applyFont="1" applyFill="1" applyBorder="1" applyAlignment="1" applyProtection="1">
      <alignment horizontal="center" vertical="center" wrapText="1"/>
      <protection locked="0"/>
    </xf>
    <xf numFmtId="49" fontId="14" fillId="11" borderId="12" xfId="1" applyNumberFormat="1" applyFont="1" applyFill="1" applyBorder="1" applyAlignment="1" applyProtection="1">
      <alignment horizontal="center" vertical="center" wrapText="1"/>
      <protection locked="0"/>
    </xf>
    <xf numFmtId="49" fontId="0" fillId="0" borderId="0" xfId="0" applyNumberFormat="1"/>
    <xf numFmtId="0" fontId="0" fillId="0" borderId="0" xfId="0" applyProtection="1">
      <protection locked="0"/>
    </xf>
    <xf numFmtId="0" fontId="14" fillId="0" borderId="17"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0" fontId="0" fillId="0" borderId="0" xfId="0" applyAlignment="1">
      <alignment horizontal="center"/>
    </xf>
    <xf numFmtId="0" fontId="12" fillId="11" borderId="1" xfId="1" applyFont="1" applyFill="1" applyBorder="1" applyAlignment="1" applyProtection="1">
      <alignment horizontal="left" vertical="center" wrapText="1"/>
      <protection locked="0"/>
    </xf>
    <xf numFmtId="0" fontId="12" fillId="11" borderId="1" xfId="1" applyFill="1" applyBorder="1" applyAlignment="1" applyProtection="1">
      <alignment horizontal="left" vertical="center" wrapText="1"/>
      <protection locked="0"/>
    </xf>
    <xf numFmtId="0" fontId="22" fillId="11" borderId="1" xfId="1" applyFont="1" applyFill="1" applyBorder="1" applyAlignment="1" applyProtection="1">
      <alignment horizontal="center" vertical="center" wrapText="1"/>
      <protection locked="0"/>
    </xf>
    <xf numFmtId="0" fontId="12" fillId="9" borderId="9" xfId="1" applyFill="1" applyBorder="1" applyAlignment="1">
      <alignment horizontal="left" vertical="center" wrapText="1"/>
    </xf>
    <xf numFmtId="14" fontId="12" fillId="11" borderId="9" xfId="1" applyNumberFormat="1" applyFont="1" applyFill="1" applyBorder="1" applyAlignment="1" applyProtection="1">
      <alignment horizontal="center" vertical="center" wrapText="1"/>
      <protection locked="0"/>
    </xf>
    <xf numFmtId="14" fontId="12" fillId="11" borderId="12" xfId="1" applyNumberFormat="1" applyFill="1" applyBorder="1" applyAlignment="1" applyProtection="1">
      <alignment horizontal="center" vertical="center" wrapText="1"/>
      <protection locked="0"/>
    </xf>
    <xf numFmtId="0" fontId="12" fillId="9" borderId="7" xfId="1" applyFont="1" applyFill="1" applyBorder="1" applyAlignment="1">
      <alignment horizontal="left" vertical="center"/>
    </xf>
    <xf numFmtId="0" fontId="12" fillId="9" borderId="16" xfId="1" applyFont="1" applyFill="1" applyBorder="1" applyAlignment="1">
      <alignment horizontal="left" vertical="center"/>
    </xf>
    <xf numFmtId="0" fontId="23" fillId="0" borderId="9"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5" fillId="12" borderId="9" xfId="9" applyFont="1" applyFill="1" applyBorder="1" applyAlignment="1">
      <alignment horizontal="center" vertical="center"/>
    </xf>
    <xf numFmtId="0" fontId="25" fillId="12" borderId="12" xfId="9" applyFont="1" applyFill="1" applyBorder="1" applyAlignment="1">
      <alignment horizontal="center" vertical="center"/>
    </xf>
    <xf numFmtId="0" fontId="25" fillId="14" borderId="22" xfId="9" applyFont="1" applyFill="1" applyBorder="1" applyAlignment="1">
      <alignment horizontal="center" vertical="center" wrapText="1"/>
    </xf>
    <xf numFmtId="0" fontId="25" fillId="14" borderId="12" xfId="9" applyFont="1" applyFill="1" applyBorder="1" applyAlignment="1">
      <alignment horizontal="center" vertical="center" wrapText="1"/>
    </xf>
    <xf numFmtId="0" fontId="0" fillId="0" borderId="0" xfId="0" applyAlignment="1">
      <alignment horizontal="left"/>
    </xf>
  </cellXfs>
  <cellStyles count="11">
    <cellStyle name="20 % - Akzent1" xfId="1" builtinId="30"/>
    <cellStyle name="40 % - Akzent1" xfId="2" builtinId="31"/>
    <cellStyle name="Akzent1" xfId="3" builtinId="29"/>
    <cellStyle name="Akzent2" xfId="4" builtinId="33"/>
    <cellStyle name="Ergebnis" xfId="5" builtinId="25"/>
    <cellStyle name="Gut" xfId="6" builtinId="26"/>
    <cellStyle name="Neutral" xfId="7" builtinId="28"/>
    <cellStyle name="Schlecht" xfId="8" builtinId="27"/>
    <cellStyle name="Standard" xfId="0" builtinId="0"/>
    <cellStyle name="Überschrift 4" xfId="9" builtinId="19"/>
    <cellStyle name="Währung" xfId="10" builtinId="4"/>
  </cellStyles>
  <dxfs count="1">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F$6" noThreeD="1"/>
</file>

<file path=xl/ctrlProps/ctrlProp2.xml><?xml version="1.0" encoding="utf-8"?>
<formControlPr xmlns="http://schemas.microsoft.com/office/spreadsheetml/2009/9/main" objectType="CheckBox" fmlaLink="$F$7"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742950</xdr:colOff>
          <xdr:row>5</xdr:row>
          <xdr:rowOff>19050</xdr:rowOff>
        </xdr:from>
        <xdr:to>
          <xdr:col>3</xdr:col>
          <xdr:colOff>1047750</xdr:colOff>
          <xdr:row>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535616F5-920B-7301-13E0-5C6CF11D4F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742950</xdr:colOff>
          <xdr:row>6</xdr:row>
          <xdr:rowOff>19050</xdr:rowOff>
        </xdr:from>
        <xdr:to>
          <xdr:col>3</xdr:col>
          <xdr:colOff>1066800</xdr:colOff>
          <xdr:row>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DD3CDDF-C0BA-3D5F-631E-5D1E11EDE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905B0-9B39-4AA4-AA50-3684BE173027}">
  <sheetPr codeName="Tabelle1">
    <tabColor rgb="FFFF0000"/>
    <pageSetUpPr fitToPage="1"/>
  </sheetPr>
  <dimension ref="B1:H52"/>
  <sheetViews>
    <sheetView tabSelected="1" zoomScale="90" zoomScaleNormal="90" zoomScalePageLayoutView="80" workbookViewId="0">
      <selection activeCell="C10" sqref="C10"/>
    </sheetView>
  </sheetViews>
  <sheetFormatPr baseColWidth="10" defaultRowHeight="15" x14ac:dyDescent="0.25"/>
  <cols>
    <col min="2" max="2" width="43.85546875" customWidth="1"/>
    <col min="3" max="4" width="27.7109375" customWidth="1"/>
    <col min="5" max="5" width="11.42578125" hidden="1" customWidth="1"/>
    <col min="6" max="6" width="19.140625" hidden="1" customWidth="1"/>
    <col min="7" max="7" width="17.42578125" hidden="1" customWidth="1"/>
    <col min="8" max="8" width="11.5703125" hidden="1" customWidth="1"/>
    <col min="9" max="9" width="11.5703125" customWidth="1"/>
  </cols>
  <sheetData>
    <row r="1" spans="2:8" ht="15" customHeight="1" x14ac:dyDescent="0.25">
      <c r="B1" s="109"/>
      <c r="C1" s="109"/>
      <c r="D1" s="109"/>
    </row>
    <row r="2" spans="2:8" x14ac:dyDescent="0.25">
      <c r="B2" s="110" t="s">
        <v>48</v>
      </c>
      <c r="C2" s="110"/>
      <c r="D2" s="110"/>
    </row>
    <row r="3" spans="2:8" ht="6" customHeight="1" x14ac:dyDescent="0.25"/>
    <row r="4" spans="2:8" ht="19.149999999999999" customHeight="1" x14ac:dyDescent="0.25">
      <c r="B4" s="35" t="s">
        <v>23</v>
      </c>
      <c r="C4" s="111"/>
      <c r="D4" s="112"/>
    </row>
    <row r="5" spans="2:8" ht="19.149999999999999" customHeight="1" x14ac:dyDescent="0.25">
      <c r="B5" s="85" t="s">
        <v>54</v>
      </c>
      <c r="C5" s="115"/>
      <c r="D5" s="116"/>
    </row>
    <row r="6" spans="2:8" ht="19.149999999999999" customHeight="1" x14ac:dyDescent="0.25">
      <c r="B6" s="117" t="s">
        <v>64</v>
      </c>
      <c r="C6" s="104" t="s">
        <v>65</v>
      </c>
      <c r="D6" s="105"/>
      <c r="F6" s="107" t="b">
        <v>0</v>
      </c>
      <c r="G6">
        <f>IF(D44&lt;&gt;"","",IF(UPPER(C44)="N",IF(F42&lt;=6,3*F40,IF(F42&lt;=8,4*F40,5*F40)),IF(UPPER(C44)="J",IF(F42&lt;=6,0,IF(F42&lt;=8,F40,5*F40-3*F40)))))</f>
        <v>55.56</v>
      </c>
      <c r="H6">
        <f>IF(D44&lt;&gt;"","",IF(F42&lt;=6,3*G40-C47,IF(F42&lt;=8,4*G40-C47,5*G40-C47)))</f>
        <v>231.81</v>
      </c>
    </row>
    <row r="7" spans="2:8" ht="19.149999999999999" customHeight="1" x14ac:dyDescent="0.25">
      <c r="B7" s="118"/>
      <c r="C7" s="105" t="s">
        <v>66</v>
      </c>
      <c r="D7" s="100"/>
      <c r="F7" s="107" t="b">
        <v>0</v>
      </c>
      <c r="G7">
        <f>IF(D44&lt;&gt;"","",IF(UPPER(C44)="N",IF(F48&lt;=6,3*F46,IF(F48&lt;=8,4*F46,5*F46)),IF(UPPER(C44)="J",IF(F48&lt;=6,0,IF(F48&lt;=8,F46,5*F46-3*F46)))))</f>
        <v>0</v>
      </c>
      <c r="H7">
        <f>IF(D44&lt;&gt;"","",IF(F48&lt;=6,3*G46-C47,IF(F48&lt;=8,4*G46-C47,5*G46-C47)))</f>
        <v>176.25</v>
      </c>
    </row>
    <row r="8" spans="2:8" ht="51" x14ac:dyDescent="0.25">
      <c r="B8" s="36" t="s">
        <v>26</v>
      </c>
      <c r="C8" s="26"/>
      <c r="D8" s="26"/>
    </row>
    <row r="9" spans="2:8" ht="40.5" customHeight="1" x14ac:dyDescent="0.25">
      <c r="B9" s="36" t="s">
        <v>38</v>
      </c>
      <c r="C9" s="113">
        <v>0</v>
      </c>
      <c r="D9" s="113"/>
    </row>
    <row r="10" spans="2:8" ht="19.149999999999999" customHeight="1" x14ac:dyDescent="0.25">
      <c r="B10" s="114" t="s">
        <v>27</v>
      </c>
      <c r="C10" s="45"/>
      <c r="D10" s="44"/>
    </row>
    <row r="11" spans="2:8" ht="19.149999999999999" customHeight="1" x14ac:dyDescent="0.25">
      <c r="B11" s="114"/>
      <c r="C11" s="111"/>
      <c r="D11" s="112"/>
    </row>
    <row r="12" spans="2:8" ht="5.0999999999999996" customHeight="1" x14ac:dyDescent="0.3">
      <c r="C12" s="3"/>
      <c r="D12" s="4"/>
    </row>
    <row r="13" spans="2:8" ht="15.75" thickBot="1" x14ac:dyDescent="0.3">
      <c r="B13" s="2" t="s">
        <v>16</v>
      </c>
      <c r="C13" s="33" t="s">
        <v>0</v>
      </c>
      <c r="D13" s="34" t="s">
        <v>1</v>
      </c>
    </row>
    <row r="14" spans="2:8" ht="14.45" customHeight="1" x14ac:dyDescent="0.25">
      <c r="B14" s="28" t="s">
        <v>14</v>
      </c>
      <c r="C14" s="53">
        <v>0</v>
      </c>
      <c r="D14" s="58">
        <v>0</v>
      </c>
    </row>
    <row r="15" spans="2:8" ht="14.45" customHeight="1" x14ac:dyDescent="0.25">
      <c r="B15" s="27" t="s">
        <v>36</v>
      </c>
      <c r="C15" s="54">
        <v>0</v>
      </c>
      <c r="D15" s="59">
        <v>0</v>
      </c>
    </row>
    <row r="16" spans="2:8" ht="14.45" customHeight="1" x14ac:dyDescent="0.25">
      <c r="B16" s="27" t="s">
        <v>36</v>
      </c>
      <c r="C16" s="54">
        <v>0</v>
      </c>
      <c r="D16" s="59">
        <v>0</v>
      </c>
    </row>
    <row r="17" spans="2:6" ht="14.45" customHeight="1" x14ac:dyDescent="0.25">
      <c r="B17" s="16" t="s">
        <v>13</v>
      </c>
      <c r="C17" s="55">
        <v>0</v>
      </c>
      <c r="D17" s="60">
        <v>0</v>
      </c>
    </row>
    <row r="18" spans="2:6" ht="14.45" customHeight="1" x14ac:dyDescent="0.25">
      <c r="B18" s="16" t="s">
        <v>12</v>
      </c>
      <c r="C18" s="55">
        <v>0</v>
      </c>
      <c r="D18" s="60">
        <v>0</v>
      </c>
    </row>
    <row r="19" spans="2:6" ht="14.45" customHeight="1" x14ac:dyDescent="0.25">
      <c r="B19" s="16" t="s">
        <v>34</v>
      </c>
      <c r="C19" s="55">
        <v>0</v>
      </c>
      <c r="D19" s="60">
        <v>0</v>
      </c>
    </row>
    <row r="20" spans="2:6" ht="14.45" customHeight="1" x14ac:dyDescent="0.25">
      <c r="B20" s="16" t="s">
        <v>35</v>
      </c>
      <c r="C20" s="56">
        <f>IF(C19&gt;0,0,SUM(Einheitswertberechnung!C9))</f>
        <v>0</v>
      </c>
      <c r="D20" s="61">
        <f>IF(D19&gt;0,0,SUM(Einheitswertberechnung!F9))</f>
        <v>0</v>
      </c>
    </row>
    <row r="21" spans="2:6" ht="14.45" customHeight="1" x14ac:dyDescent="0.25">
      <c r="B21" s="16" t="s">
        <v>10</v>
      </c>
      <c r="C21" s="55">
        <v>0</v>
      </c>
      <c r="D21" s="60">
        <v>0</v>
      </c>
    </row>
    <row r="22" spans="2:6" ht="14.45" customHeight="1" x14ac:dyDescent="0.25">
      <c r="B22" s="19" t="s">
        <v>55</v>
      </c>
      <c r="C22" s="55">
        <v>0</v>
      </c>
      <c r="D22" s="60">
        <v>0</v>
      </c>
    </row>
    <row r="23" spans="2:6" ht="14.45" customHeight="1" x14ac:dyDescent="0.25">
      <c r="B23" s="19" t="s">
        <v>9</v>
      </c>
      <c r="C23" s="55">
        <v>0</v>
      </c>
      <c r="D23" s="60">
        <v>0</v>
      </c>
    </row>
    <row r="24" spans="2:6" ht="15.6" customHeight="1" thickBot="1" x14ac:dyDescent="0.3">
      <c r="B24" s="91" t="s">
        <v>24</v>
      </c>
      <c r="C24" s="57">
        <f>SUM(C14:C23)</f>
        <v>0</v>
      </c>
      <c r="D24" s="90">
        <f>SUM(D14:D23)</f>
        <v>0</v>
      </c>
      <c r="F24" s="1"/>
    </row>
    <row r="25" spans="2:6" ht="14.45" customHeight="1" x14ac:dyDescent="0.25">
      <c r="B25" s="17" t="s">
        <v>8</v>
      </c>
      <c r="C25" s="53">
        <v>0</v>
      </c>
      <c r="D25" s="58">
        <v>0</v>
      </c>
      <c r="F25" s="1"/>
    </row>
    <row r="26" spans="2:6" ht="14.45" customHeight="1" x14ac:dyDescent="0.25">
      <c r="B26" s="18" t="s">
        <v>7</v>
      </c>
      <c r="C26" s="55">
        <v>0</v>
      </c>
      <c r="D26" s="60">
        <v>0</v>
      </c>
      <c r="F26" s="1"/>
    </row>
    <row r="27" spans="2:6" ht="14.45" customHeight="1" x14ac:dyDescent="0.25">
      <c r="B27" s="18" t="s">
        <v>6</v>
      </c>
      <c r="C27" s="55">
        <v>0</v>
      </c>
      <c r="D27" s="60">
        <v>0</v>
      </c>
      <c r="F27" s="1"/>
    </row>
    <row r="28" spans="2:6" ht="14.45" customHeight="1" x14ac:dyDescent="0.25">
      <c r="B28" s="18" t="s">
        <v>5</v>
      </c>
      <c r="C28" s="55">
        <v>0</v>
      </c>
      <c r="D28" s="60">
        <v>0</v>
      </c>
      <c r="F28" s="1"/>
    </row>
    <row r="29" spans="2:6" ht="29.1" customHeight="1" x14ac:dyDescent="0.25">
      <c r="B29" s="18" t="s">
        <v>4</v>
      </c>
      <c r="C29" s="55">
        <v>0</v>
      </c>
      <c r="D29" s="60">
        <v>0</v>
      </c>
      <c r="F29" s="1"/>
    </row>
    <row r="30" spans="2:6" ht="29.1" customHeight="1" x14ac:dyDescent="0.25">
      <c r="B30" s="18" t="s">
        <v>3</v>
      </c>
      <c r="C30" s="55">
        <v>0</v>
      </c>
      <c r="D30" s="60">
        <v>0</v>
      </c>
      <c r="E30" s="1"/>
      <c r="F30" s="1"/>
    </row>
    <row r="31" spans="2:6" ht="29.1" customHeight="1" x14ac:dyDescent="0.25">
      <c r="B31" s="18" t="s">
        <v>2</v>
      </c>
      <c r="C31" s="55">
        <v>0</v>
      </c>
      <c r="D31" s="60">
        <v>0</v>
      </c>
      <c r="F31" s="1"/>
    </row>
    <row r="32" spans="2:6" ht="29.1" customHeight="1" x14ac:dyDescent="0.25">
      <c r="B32" s="18" t="s">
        <v>15</v>
      </c>
      <c r="C32" s="55">
        <v>0</v>
      </c>
      <c r="D32" s="60">
        <v>0</v>
      </c>
    </row>
    <row r="33" spans="2:7" ht="15.6" customHeight="1" thickBot="1" x14ac:dyDescent="0.3">
      <c r="B33" s="91" t="s">
        <v>59</v>
      </c>
      <c r="C33" s="57">
        <f>IF((C24+C25+C26+C27+C28+C29+C30+C31+C32)&gt;0,(C24+C25+C26+C27+C28+C29+C30+C31+C32),0)</f>
        <v>0</v>
      </c>
      <c r="D33" s="90">
        <f>IF((D24+D25+D26+D27+D28+D29+D30+D31+D32)&gt;0,(D24+D25+D26+D27+D28+D29+D30+D31+D32),0)</f>
        <v>0</v>
      </c>
    </row>
    <row r="34" spans="2:7" ht="5.0999999999999996" customHeight="1" x14ac:dyDescent="0.25">
      <c r="B34" s="5"/>
      <c r="C34" s="7"/>
      <c r="D34" s="8"/>
      <c r="F34" s="1"/>
    </row>
    <row r="35" spans="2:7" ht="15" customHeight="1" x14ac:dyDescent="0.25">
      <c r="B35" s="6" t="s">
        <v>17</v>
      </c>
      <c r="C35" s="15" t="s">
        <v>0</v>
      </c>
      <c r="D35" s="46" t="s">
        <v>1</v>
      </c>
      <c r="F35" s="1"/>
    </row>
    <row r="36" spans="2:7" ht="45" x14ac:dyDescent="0.25">
      <c r="B36" s="9" t="s">
        <v>18</v>
      </c>
      <c r="C36" s="62">
        <v>0</v>
      </c>
      <c r="D36" s="63">
        <v>0</v>
      </c>
    </row>
    <row r="37" spans="2:7" ht="45" x14ac:dyDescent="0.25">
      <c r="B37" s="9" t="s">
        <v>19</v>
      </c>
      <c r="C37" s="64">
        <f>IF(C24&gt;=1000000,484589.42+((C24-1000000)*0.55),IF(C24&gt;=99266,(34222.42+((C24-99266)*0.5)),IF(C24&gt;=66612,18548.5+((C24-66612)*0.48),IF(C24&gt;=34513,5708.9+((C24-34513)*0.4),IF(C24&gt;=20818,1600.4+((C24-20818)*0.3),IF(C24&gt;=12816,((C24-12816)*0.2),0))))))</f>
        <v>0</v>
      </c>
      <c r="D37" s="64">
        <f>IF(D24&gt;=1000000,484589.42+((D24-1000000)*0.55),IF(D24&gt;=99266,(34222.42+((D24-99266)*0.5)),IF(D24&gt;=66612,18548.5+((D24-66612)*0.48),IF(D24&gt;=34513,5708.9+((D24-34513)*0.4),IF(D24&gt;=20818,1600.4+((D24-20818)*0.3),IF(D24&gt;=12816,((D24-12816)*0.2),0))))))</f>
        <v>0</v>
      </c>
    </row>
    <row r="38" spans="2:7" s="29" customFormat="1" ht="16.5" thickBot="1" x14ac:dyDescent="0.3">
      <c r="B38" s="32" t="s">
        <v>20</v>
      </c>
      <c r="C38" s="66">
        <f>IF((C24+C25+C26+C27+C28+C29+C30+C31+C32-C36-C37)&gt;0,(C24+C25+C26+C27+C28+C29+C30+C31+C32-C36-C37),0)</f>
        <v>0</v>
      </c>
      <c r="D38" s="67">
        <f>IF((D24+D25+D26+D27+D28+D29+D30+D31+D32-D36-D37)&gt;0,(D24+D25+D26+D27+D28+D29+D30+D31+D32-D36-D37),0)</f>
        <v>0</v>
      </c>
    </row>
    <row r="39" spans="2:7" s="29" customFormat="1" ht="16.5" thickTop="1" x14ac:dyDescent="0.25">
      <c r="B39" s="30" t="s">
        <v>21</v>
      </c>
      <c r="C39" s="68">
        <f>SUM(C38+D38)</f>
        <v>0</v>
      </c>
      <c r="D39" s="65"/>
      <c r="F39" s="37" t="s">
        <v>67</v>
      </c>
      <c r="G39" s="37" t="s">
        <v>42</v>
      </c>
    </row>
    <row r="40" spans="2:7" s="29" customFormat="1" ht="33.75" customHeight="1" x14ac:dyDescent="0.3">
      <c r="B40" s="71" t="s">
        <v>22</v>
      </c>
      <c r="C40" s="72">
        <f>ROUND(SUM(C39/12),2)</f>
        <v>0</v>
      </c>
      <c r="D40" s="65"/>
      <c r="F40" s="29">
        <f>VLOOKUP(C42,Sozialstaffeltabelle!A3:F23,3,TRUE)</f>
        <v>18.52</v>
      </c>
      <c r="G40" s="99">
        <f>MAX(Sozialstaffeltabelle!C3:C23)</f>
        <v>77.27</v>
      </c>
    </row>
    <row r="41" spans="2:7" s="29" customFormat="1" ht="20.45" customHeight="1" x14ac:dyDescent="0.25">
      <c r="B41" s="69" t="s">
        <v>39</v>
      </c>
      <c r="C41" s="70">
        <f>VLOOKUP(C40,Sozialstaffeltabelle!B3:F23,5,TRUE)</f>
        <v>1</v>
      </c>
      <c r="D41" s="31"/>
      <c r="F41" s="37" t="s">
        <v>44</v>
      </c>
      <c r="G41" s="37"/>
    </row>
    <row r="42" spans="2:7" s="29" customFormat="1" ht="20.45" customHeight="1" x14ac:dyDescent="0.3">
      <c r="B42" s="73" t="s">
        <v>40</v>
      </c>
      <c r="C42" s="74">
        <f>IF(C41-C9&lt;=0,1,IF(C41-C9&gt;0,C41-C9))</f>
        <v>1</v>
      </c>
      <c r="D42" s="31"/>
      <c r="F42" s="42">
        <f>VALUE(CONCATENATE(C45,",",ROUND(D45*100/60,0)))</f>
        <v>0</v>
      </c>
      <c r="G42"/>
    </row>
    <row r="43" spans="2:7" s="29" customFormat="1" ht="16.5" thickBot="1" x14ac:dyDescent="0.3">
      <c r="B43" s="47"/>
      <c r="C43" s="48"/>
      <c r="F43" s="43" t="s">
        <v>45</v>
      </c>
      <c r="G43">
        <f>IF(D44&lt;&gt;"","",IF(F48&lt;=6,3*F40,IF(F48&lt;=8,4*F40,5*F40)))</f>
        <v>55.56</v>
      </c>
    </row>
    <row r="44" spans="2:7" s="29" customFormat="1" ht="15.75" thickBot="1" x14ac:dyDescent="0.3">
      <c r="B44" s="50" t="s">
        <v>43</v>
      </c>
      <c r="C44" s="108" t="str">
        <f>IF(C5&gt;=Sozialstaffeltabelle!D26,IF(C5&lt;=Sozialstaffeltabelle!E26,"J","N"),"N")</f>
        <v>N</v>
      </c>
      <c r="D44" s="38" t="str">
        <f>IF(UPPER(C44)="J","",IF(UPPER(C44)="N","","Wert ungültig! Es darf nur 'J' oder 'N' eingegeben werden!"))</f>
        <v/>
      </c>
    </row>
    <row r="45" spans="2:7" ht="30.75" thickBot="1" x14ac:dyDescent="0.3">
      <c r="B45" s="51" t="s">
        <v>46</v>
      </c>
      <c r="C45" s="40">
        <v>0</v>
      </c>
      <c r="D45" s="41"/>
      <c r="F45" s="37" t="s">
        <v>41</v>
      </c>
      <c r="G45" s="37" t="s">
        <v>42</v>
      </c>
    </row>
    <row r="46" spans="2:7" ht="15.75" customHeight="1" thickBot="1" x14ac:dyDescent="0.3">
      <c r="C46" s="39"/>
      <c r="F46" s="29">
        <f>VLOOKUP(C42,Sozialstaffeltabelle!A3:F23,4,TRUE)</f>
        <v>0</v>
      </c>
      <c r="G46" s="99">
        <f>MAX(Sozialstaffeltabelle!D3:D23)</f>
        <v>58.75</v>
      </c>
    </row>
    <row r="47" spans="2:7" ht="22.15" customHeight="1" x14ac:dyDescent="0.25">
      <c r="B47" s="75" t="s">
        <v>56</v>
      </c>
      <c r="C47" s="76">
        <f>IF(F6=TRUE,G6,IF(F7=TRUE,G7,0))</f>
        <v>0</v>
      </c>
      <c r="D47" s="86" t="str">
        <f>IF(C45&lt;5,"Die Anzahl der Stunden muss mindestens 5 betragen!","")</f>
        <v>Die Anzahl der Stunden muss mindestens 5 betragen!</v>
      </c>
      <c r="F47" s="37" t="s">
        <v>44</v>
      </c>
      <c r="G47" s="37"/>
    </row>
    <row r="48" spans="2:7" ht="22.15" customHeight="1" thickBot="1" x14ac:dyDescent="0.3">
      <c r="B48" s="52" t="s">
        <v>47</v>
      </c>
      <c r="C48" s="49">
        <f>IF(F6=TRUE,H6,IF(F7=TRUE,H7,0))</f>
        <v>0</v>
      </c>
      <c r="F48" s="42">
        <f>VALUE(CONCATENATE(C45,",",ROUND(D45*100/60,0)))</f>
        <v>0</v>
      </c>
    </row>
    <row r="50" spans="4:7" x14ac:dyDescent="0.25">
      <c r="F50" s="43" t="s">
        <v>45</v>
      </c>
      <c r="G50">
        <f>IF(D44&lt;&gt;"","",IF(F48&lt;=6,3*F46,IF(F48&lt;=8,4*F46,5*F46)))</f>
        <v>0</v>
      </c>
    </row>
    <row r="51" spans="4:7" x14ac:dyDescent="0.25">
      <c r="D51" s="92"/>
      <c r="F51" s="43"/>
    </row>
    <row r="52" spans="4:7" x14ac:dyDescent="0.25">
      <c r="D52" s="93"/>
      <c r="F52" s="43"/>
    </row>
  </sheetData>
  <sheetProtection password="F018" sheet="1" selectLockedCells="1"/>
  <protectedRanges>
    <protectedRange sqref="D45 C44:C45 C35:D36 C13:D19 C21:D22 C25:D32 C4:D11" name="Bereich1"/>
    <protectedRange sqref="C23:D23" name="Bereich1_1"/>
  </protectedRanges>
  <mergeCells count="8">
    <mergeCell ref="B1:D1"/>
    <mergeCell ref="B2:D2"/>
    <mergeCell ref="C4:D4"/>
    <mergeCell ref="C9:D9"/>
    <mergeCell ref="B10:B11"/>
    <mergeCell ref="C11:D11"/>
    <mergeCell ref="C5:D5"/>
    <mergeCell ref="B6:B7"/>
  </mergeCells>
  <conditionalFormatting sqref="D44">
    <cfRule type="cellIs" priority="2" operator="notEqual">
      <formula>""""""</formula>
    </cfRule>
  </conditionalFormatting>
  <conditionalFormatting sqref="C44">
    <cfRule type="cellIs" dxfId="0" priority="1" operator="equal">
      <formula>"j"</formula>
    </cfRule>
  </conditionalFormatting>
  <dataValidations count="30">
    <dataValidation allowBlank="1" showInputMessage="1" showErrorMessage="1" promptTitle="Einheitswertbescheid" prompt="Wenn es für die Einkünfte aus Land-und Forstwirtschaft  _x000a_keinen Einkommensteuerbescheid gibt, gehen Sie zum Registerblatt &quot;Einheitswertberechnung&quot;. Das dortige Ergebnis wird automatisch in dieses Feld übernommen." sqref="C20:D20" xr:uid="{1C447691-9E17-408B-B832-71368408FFDF}"/>
    <dataValidation allowBlank="1" showInputMessage="1" showErrorMessage="1" promptTitle="Betreuungsstunden pro Tag" prompt="sind einzutragen" sqref="C45" xr:uid="{EEF41BCD-9488-4110-9425-AF2206B4F67D}"/>
    <dataValidation allowBlank="1" showInputMessage="1" showErrorMessage="1" promptTitle="Minuteneingabe" prompt="z.B. 30" sqref="D45" xr:uid="{C5BA5849-8A86-41F5-B1EC-C65E643F743A}"/>
    <dataValidation allowBlank="1" showInputMessage="1" showErrorMessage="1" prompt="Tragen Sie hier die Gesamtsumme der Einkünfte als Zeitsoldat des vergangenen Kalenderjahres ein." sqref="C29" xr:uid="{B207D0A4-3149-41B2-B3D3-01EDD1F56581}"/>
    <dataValidation allowBlank="1" showInputMessage="1" showErrorMessage="1" prompt="Tragen Sie hier die Gesamtsumme an Mindestsicherung/Sozialhilfe des vergangenen Kalenderjahres ein." sqref="C30:D30" xr:uid="{10C973B6-D5DF-44EC-906A-E8E5BA1F23AE}"/>
    <dataValidation allowBlank="1" showInputMessage="1" showErrorMessage="1" prompt="Tragen Sie hier die Gesamtsumme an  erhaltenen Unterhaltszahlungen aus geschiedener Ehe des vergangenen Kalenderjahres ein." sqref="C31:D31" xr:uid="{9E043F30-3B00-4387-A027-E6107A82EAEB}"/>
    <dataValidation allowBlank="1" showInputMessage="1" showErrorMessage="1" prompt="Tragen Sie hier die Gesamtsumme an für Kinder erhaltenen Unterhaltszahlungen des vergangenen Kalenderjahres ein." sqref="C32:D32" xr:uid="{9D217FAB-B464-4AF1-A06A-B2CCB7EA0F61}"/>
    <dataValidation allowBlank="1" showInputMessage="1" showErrorMessage="1" promptTitle="Einkommensteuerbescheid" prompt="&quot;Einkünfte aus Land-und Forstwirtschaft&quot; ist im Einkommensteuerbescheid in einer eigenen Zeile ausgewiesen. Tragen Sie  den dort ersichtlichen Betrag hier ein._x000a_Ohne Einkommensteuerbescheid: Gehen Sie zum Registerblatt &quot;Einheitswertberechnung&quot;. " sqref="C19:D19" xr:uid="{FC226A81-5E1F-4893-907E-DB7FA77CCB1B}"/>
    <dataValidation allowBlank="1" showInputMessage="1" showErrorMessage="1" prompt="Tragen Sie hier die Gesamtsumme an Wochengeld des vergangenen Kalenderjahres ein." sqref="C25:D25" xr:uid="{E1AE4768-B1D9-4376-9624-CCB84E3F4A02}"/>
    <dataValidation allowBlank="1" showInputMessage="1" showErrorMessage="1" prompt="Tragen Sie hier die Gesamtsumme der im vergangenen Kalenderjahr erbrachten Unterhaltszahlungen ein." sqref="C36:D36" xr:uid="{62813CE5-5A1E-4B37-B872-7B87DD16A8A3}"/>
    <dataValidation allowBlank="1" showInputMessage="1" showErrorMessage="1" prompt="Tragen Sie hier die Gesamtsumme an Notstandshilfe des vergangenen Kalenderjahres ein." sqref="C28:D28" xr:uid="{8F7FECF0-7319-4F28-A477-2E86606AA716}"/>
    <dataValidation allowBlank="1" showInputMessage="1" showErrorMessage="1" prompt="Tragen Sie hier die Gesamtsumme an Arbeitslosengeld des vergangenen Kalenderjahres ein. Wenn im Einkommensteuerbescheid bei der Position 245 das Wort &quot;Kontrollrechnung&quot; aufscheint, ist hier nichts mehr einzutragen._x000a_" sqref="D27" xr:uid="{829D585F-2CD1-474D-A00B-803759243713}"/>
    <dataValidation allowBlank="1" showInputMessage="1" showErrorMessage="1" prompt="Tragen Sie hier die Gesamtsumme an Arbeitslosengeld des vergangenen Kalenderjahres ein. Wenn im Einkommensteuerbescheid bei der Position 245 das Wort &quot;Kontrollrechnung&quot; aufscheint, ist hier nichts mehr einzutragen._x000a__x000a_" sqref="C27" xr:uid="{7B6963D2-5293-4486-8B6F-04A47FB85908}"/>
    <dataValidation allowBlank="1" showInputMessage="1" showErrorMessage="1" prompt="Tragen Sie hier die Gesamtsumme an Kinderbetreuungsgeld des vergangenen Kalenderjahres ein." sqref="C26:D26" xr:uid="{76FDD070-06C6-469E-9F36-ED6F5F6CEAF7}"/>
    <dataValidation allowBlank="1" showInputMessage="1" showErrorMessage="1" promptTitle="Aus dem Einkommensteuerbescheid" prompt="&quot;Sonstige Einkünfte gemäß § 29 Einkommensteuergesetz&quot; ist im Einkommensteuerbescheid in einer eigenen Zeile ausgewiesen. Tragen Sie  den dort ersichtlichen Betrag hier ein." sqref="C23:D23" xr:uid="{70E36407-9E76-447F-871E-D51D749FF16E}"/>
    <dataValidation allowBlank="1" showInputMessage="1" showErrorMessage="1" promptTitle="Aus dem Einkommensteuerbescheid" prompt="&quot;Einkünfte aus Vermietung und Verpachtung&quot; ist im Einkommensteuerbescheid in einer eigenen Zeile ausgewiesen. Tragen Sie  den dort ersichtlichen Betrag hier ein." sqref="C21:D21" xr:uid="{E47C7C16-6A93-49D5-A131-0587D0767C9A}"/>
    <dataValidation allowBlank="1" showInputMessage="1" showErrorMessage="1" promptTitle="Aus dem Einkommensteuerbescheid" prompt="&quot;Einkünfte aus Kapitalvermögen&quot; ist im Einkommensteuerbescheid in einer eigenen Zeile ausgewiesen. Tragen Sie  den dort ersichtlichen Betrag hier ein." sqref="C22:D22" xr:uid="{A0292BC8-0B14-4C16-9334-BEA7880D13AC}"/>
    <dataValidation type="whole" allowBlank="1" showInputMessage="1" showErrorMessage="1" promptTitle="Geschwister" prompt="des Kindes, für das die Sozialstaffel angewendet wird._x000a_Die Anzahl der Geschwister ist tagesaktuell einzugeben._x000a_" sqref="C9:D9" xr:uid="{6F17F625-98B8-422C-A113-E865AB4B0E55}">
      <formula1>0</formula1>
      <formula2>20</formula2>
    </dataValidation>
    <dataValidation type="textLength" operator="greaterThan" allowBlank="1" showInputMessage="1" showErrorMessage="1" errorTitle="Achtung Fehler!" error="In dieses Feld müssen mindestens 3 Zeichen eingegeben werden." promptTitle="Ort" prompt="Geben Sie hier den Wohnort an, z.B. Feldkirchen." sqref="D10" xr:uid="{35502EFD-2986-4FA3-88C4-B18AD31C054F}">
      <formula1>3</formula1>
    </dataValidation>
    <dataValidation type="whole" allowBlank="1" showInputMessage="1" showErrorMessage="1" errorTitle="Achtung Fehler!" error="Hier dürfen nur Zahlen eingegeben werden." promptTitle="Postleitzahl" prompt="Geben Sie hier die Postleitzahl ein, z.B. 8073." sqref="C10" xr:uid="{5F3EEB06-3921-426F-84B6-E17BBA81799C}">
      <formula1>1000</formula1>
      <formula2>10000</formula2>
    </dataValidation>
    <dataValidation type="textLength" operator="greaterThan" allowBlank="1" showInputMessage="1" showErrorMessage="1" errorTitle="Achtung Fehler!" error="Hier dürfen nur Buchstaben eingebeben werden, keine Zahlen. Der Name muss mindestens 7 Zeichen lang sein." promptTitle="Familienangehörige/r z.B. Vater" prompt="Geben Sie hier den Namen eines/einer Familenangehörigen ein,_x000a_- der/die für das Kind, für das die Sozialstaffel zu berechnen ist, unterhaltspflichtig ist (das trifft auf Mutter und Vater zu)_x000a__x000a_- UND mit ihm im gemeinsamen Haushalt lebt._x000a_" sqref="C8" xr:uid="{E344BEA8-88B5-4A95-8923-4E1306037924}">
      <formula1>7</formula1>
    </dataValidation>
    <dataValidation type="textLength" operator="greaterThan" allowBlank="1" showInputMessage="1" showErrorMessage="1" errorTitle="Achtung Fehler!" error="In dieses Feld müssen mindestens 6 Zeichen eingegeben werden." promptTitle="Straße und Hausnummer" prompt="z.B. Hauptplatz 15" sqref="C11:D11" xr:uid="{D5F20DD4-2C81-4160-A734-C0146B182749}">
      <formula1>6</formula1>
    </dataValidation>
    <dataValidation type="textLength" operator="greaterThan" allowBlank="1" showInputMessage="1" showErrorMessage="1" errorTitle="Achtung Fehler!" error="Hier dürfen nur Buchstaben eingebeben werden, keine Zahlen. Der Name muss mindestens 7 Zeichen lang sein." promptTitle="Name des Kindes" prompt="Geben Sie  Vor- und Nachname des  Kindes ein, für das die Sozialstaffel zu berechnen ist, z.B. Vera Müller" sqref="C4:D4" xr:uid="{0CC53600-7D0E-44CC-B708-36EE3C714163}">
      <formula1>7</formula1>
    </dataValidation>
    <dataValidation type="textLength" operator="greaterThan" allowBlank="1" showInputMessage="1" showErrorMessage="1" errorTitle="Achtung Fehler!" error="Hier dürfen nur Buchstaben eingebeben werden, keine Zahlen. Der Name muss mindestens 7 Zeichen lang sein." promptTitle="Familienangehörige/r z.B. Mutter" prompt="Geben Sie hier den Namen eines/einer weiteren Familenangehörigen ein,_x000a_- der/die für das Kind, für das die Sozialstaffel zu berechnen ist, unterhaltspflichtig ist (das trifft auf Mutter und Vater zu)_x000a__x000a_- UND mit ihm im gemeinsamen Haushalt lebt._x000a_" sqref="D8" xr:uid="{A8F6F22A-693C-4689-9120-1884D7C3831A}">
      <formula1>7</formula1>
    </dataValidation>
    <dataValidation allowBlank="1" showInputMessage="1" showErrorMessage="1" promptTitle="Aus dem Einkommensteuerbescheid" prompt="&quot;Einkünfte aus Gewerbebetrieb&quot; ist im Einkommensteuerbescheid in einer eigenen Zeile ausgewiesen. Tragen Sie  den dort ersichtlichen Betrag hier ein." sqref="C18:D18" xr:uid="{239A9D42-C824-45F4-ACD9-D7AF7CDD980E}"/>
    <dataValidation allowBlank="1" showInputMessage="1" showErrorMessage="1" promptTitle="Aus dem Einkommensteuerbescheid" prompt="&quot;Einkünfte aus selbständiger Arbeit&quot; ist im Einkommensteuerbescheid in einer eigenen Zeile ausgewiesen. Tragen Sie  den dort ersichtlichen Betrag hier ein." sqref="C17:D17" xr:uid="{AB48DFDD-4E4F-4B77-8B85-0AA008AB9248}"/>
    <dataValidation allowBlank="1" showInputMessage="1" showErrorMessage="1" promptTitle="Position 245" prompt="Bei einem 3. Einkommen aus unselbständiger Tätigkeit tragen Sie hier die Summe ein, die Sie als Position 245 auf dem Jahreslohnzettel L16, dem Pensionsnachweis oder dem Einkommensteuerbescheid (bei Arbeitnehmerveranlagung) finden." sqref="C16:D16" xr:uid="{03153638-5384-41A7-9C9D-B87B7286D094}"/>
    <dataValidation allowBlank="1" showInputMessage="1" showErrorMessage="1" promptTitle="Position 245" prompt="Bei einem 2. Einkommen aus unselbständiger Tätigkeit tragen Sie hier die Summe ein, die Sie als Position 245 auf dem Jahreslohnzettel L16, dem Pensionsnachweis oder dem Einkommensteuerbescheid (bei Arbeitnehmerveranlagung) finden." sqref="C15:D15" xr:uid="{ECDA8E4C-1C71-474A-82C5-05FB280E7423}"/>
    <dataValidation allowBlank="1" showInputMessage="1" showErrorMessage="1" promptTitle="Position 245" prompt="Tragen Sie hier die Summe ein, die Sie als Position 245 auf dem Jahreslohnzettel L16, dem Pensionsnachweis oder dem Einkommensteuerbescheid (bei Arbeitnehmerveranlagung) finden._x000a_Für weitere unselbständige Einkommen verwenden Sie die nächsten 2 Zeilen." sqref="C14:D14" xr:uid="{0BFA4ECC-9535-4831-B5DE-0DDDD9460C9C}"/>
    <dataValidation operator="greaterThan" allowBlank="1" showInputMessage="1" showErrorMessage="1" errorTitle="Achtung Fehler!" error="Hier dürfen nur Buchstaben eingebeben werden, keine Zahlen. Der Name muss mindestens 7 Zeichen lang sein." promptTitle="Geburtsdatum TT.MM.JJJJ" prompt="Geben Sie das Geburtsdatum des Kindes ein, für das die Sozialstaffel zu berechnen ist." sqref="C5:D5" xr:uid="{4D39E8DB-7F73-475A-9722-D282F2E4F656}"/>
  </dataValidations>
  <printOptions horizontalCentered="1"/>
  <pageMargins left="0.23622047244094491" right="0.23622047244094491" top="0.74803149606299213" bottom="0.74803149606299213" header="0.31496062992125984" footer="0.31496062992125984"/>
  <pageSetup paperSize="9" scale="78" orientation="portrait" r:id="rId1"/>
  <headerFooter>
    <oddHeader>&amp;L&amp;D&amp;C&amp;"-,Fett"&amp;22Sozialstaffelrechner für institutionelle Einrichtungen 2025/26</oddHeader>
  </headerFooter>
  <rowBreaks count="1" manualBreakCount="1">
    <brk id="4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742950</xdr:colOff>
                    <xdr:row>5</xdr:row>
                    <xdr:rowOff>19050</xdr:rowOff>
                  </from>
                  <to>
                    <xdr:col>3</xdr:col>
                    <xdr:colOff>1047750</xdr:colOff>
                    <xdr:row>6</xdr:row>
                    <xdr:rowOff>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3</xdr:col>
                    <xdr:colOff>742950</xdr:colOff>
                    <xdr:row>6</xdr:row>
                    <xdr:rowOff>19050</xdr:rowOff>
                  </from>
                  <to>
                    <xdr:col>3</xdr:col>
                    <xdr:colOff>1066800</xdr:colOff>
                    <xdr:row>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FB2F8-75CD-41EF-BFBA-EF65D9D5C2DB}">
  <sheetPr codeName="Tabelle3">
    <tabColor rgb="FFA7ED49"/>
    <pageSetUpPr fitToPage="1"/>
  </sheetPr>
  <dimension ref="B2:F10"/>
  <sheetViews>
    <sheetView showGridLines="0" zoomScale="90" zoomScaleNormal="90" workbookViewId="0">
      <selection activeCell="F16" sqref="F16"/>
    </sheetView>
  </sheetViews>
  <sheetFormatPr baseColWidth="10" defaultRowHeight="15" x14ac:dyDescent="0.25"/>
  <cols>
    <col min="2" max="2" width="32.140625" customWidth="1"/>
    <col min="3" max="3" width="21.42578125" customWidth="1"/>
    <col min="5" max="5" width="29.7109375" customWidth="1"/>
    <col min="6" max="6" width="22.85546875" customWidth="1"/>
  </cols>
  <sheetData>
    <row r="2" spans="2:6" ht="60" customHeight="1" x14ac:dyDescent="0.25">
      <c r="B2" s="119" t="s">
        <v>33</v>
      </c>
      <c r="C2" s="120"/>
      <c r="E2" s="119" t="s">
        <v>33</v>
      </c>
      <c r="F2" s="120"/>
    </row>
    <row r="3" spans="2:6" ht="36" customHeight="1" x14ac:dyDescent="0.25">
      <c r="B3" s="121" t="s">
        <v>0</v>
      </c>
      <c r="C3" s="122"/>
      <c r="E3" s="123" t="s">
        <v>1</v>
      </c>
      <c r="F3" s="124"/>
    </row>
    <row r="4" spans="2:6" ht="31.5" customHeight="1" x14ac:dyDescent="0.25">
      <c r="B4" s="11" t="s">
        <v>32</v>
      </c>
      <c r="C4" s="12">
        <v>0</v>
      </c>
      <c r="E4" s="11" t="s">
        <v>32</v>
      </c>
      <c r="F4" s="12">
        <v>0</v>
      </c>
    </row>
    <row r="5" spans="2:6" ht="31.5" customHeight="1" x14ac:dyDescent="0.25">
      <c r="B5" s="11" t="s">
        <v>28</v>
      </c>
      <c r="C5" s="20">
        <f>C4*0.45</f>
        <v>0</v>
      </c>
      <c r="E5" s="11" t="s">
        <v>28</v>
      </c>
      <c r="F5" s="20">
        <f>F4*0.45</f>
        <v>0</v>
      </c>
    </row>
    <row r="6" spans="2:6" ht="31.5" customHeight="1" x14ac:dyDescent="0.25">
      <c r="B6" s="11" t="s">
        <v>29</v>
      </c>
      <c r="C6" s="12">
        <v>0</v>
      </c>
      <c r="E6" s="11" t="s">
        <v>29</v>
      </c>
      <c r="F6" s="12">
        <v>0</v>
      </c>
    </row>
    <row r="7" spans="2:6" ht="31.5" customHeight="1" x14ac:dyDescent="0.25">
      <c r="B7" s="11" t="s">
        <v>30</v>
      </c>
      <c r="C7" s="12">
        <v>0</v>
      </c>
      <c r="E7" s="11" t="s">
        <v>30</v>
      </c>
      <c r="F7" s="12">
        <v>0</v>
      </c>
    </row>
    <row r="8" spans="2:6" ht="44.25" customHeight="1" x14ac:dyDescent="0.25">
      <c r="B8" s="11" t="s">
        <v>31</v>
      </c>
      <c r="C8" s="12">
        <v>0</v>
      </c>
      <c r="E8" s="11" t="s">
        <v>31</v>
      </c>
      <c r="F8" s="12">
        <v>0</v>
      </c>
    </row>
    <row r="9" spans="2:6" ht="54.75" customHeight="1" thickBot="1" x14ac:dyDescent="0.3">
      <c r="B9" s="13" t="s">
        <v>11</v>
      </c>
      <c r="C9" s="21">
        <f>SUM(C5+C6-C7-C8)</f>
        <v>0</v>
      </c>
      <c r="E9" s="13" t="s">
        <v>11</v>
      </c>
      <c r="F9" s="21">
        <f>SUM(F5+F6-F7-F8)</f>
        <v>0</v>
      </c>
    </row>
    <row r="10" spans="2:6" ht="15.75" thickTop="1" x14ac:dyDescent="0.25"/>
  </sheetData>
  <sheetProtection password="F018" sheet="1"/>
  <protectedRanges>
    <protectedRange sqref="F6:F8 C4 C6:C8 B3:C3 E3:F3 F4" name="Bereich1"/>
  </protectedRanges>
  <mergeCells count="4">
    <mergeCell ref="B2:C2"/>
    <mergeCell ref="E2:F2"/>
    <mergeCell ref="B3:C3"/>
    <mergeCell ref="E3:F3"/>
  </mergeCells>
  <phoneticPr fontId="4" type="noConversion"/>
  <dataValidations count="1">
    <dataValidation operator="lessThanOrEqual" allowBlank="1" showInputMessage="1" showErrorMessage="1" errorTitle="Achtung Fehler" error="In dieses Feld kann kein höherer Wert als 10000 eingetragen werden." sqref="C4 F4" xr:uid="{4DF8FE47-1FAC-46F1-A7AC-5BAAFD88A901}"/>
  </dataValidations>
  <printOptions horizontalCentered="1" verticalCentered="1"/>
  <pageMargins left="0.70866141732283472" right="0.70866141732283472" top="0.78740157480314965" bottom="0.78740157480314965" header="0.31496062992125984" footer="0.31496062992125984"/>
  <pageSetup paperSize="9" orientation="landscape"/>
  <headerFooter>
    <oddHeader>&amp;L&amp;D&amp;CSozialstaffelrechner , Einkünfte aus lufw Tätigkeit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7834F-F4AF-4700-908D-7621AE9D6B02}">
  <sheetPr codeName="Tabelle4">
    <tabColor theme="2" tint="-0.499984740745262"/>
  </sheetPr>
  <dimension ref="A1:C11"/>
  <sheetViews>
    <sheetView showGridLines="0" workbookViewId="0">
      <selection activeCell="E24" sqref="E23:E24"/>
    </sheetView>
  </sheetViews>
  <sheetFormatPr baseColWidth="10" defaultRowHeight="15" x14ac:dyDescent="0.25"/>
  <cols>
    <col min="1" max="3" width="23.85546875" customWidth="1"/>
  </cols>
  <sheetData>
    <row r="1" spans="1:3" ht="23.25" x14ac:dyDescent="0.35">
      <c r="A1" s="79" t="s">
        <v>53</v>
      </c>
    </row>
    <row r="2" spans="1:3" s="80" customFormat="1" x14ac:dyDescent="0.25"/>
    <row r="3" spans="1:3" s="80" customFormat="1" x14ac:dyDescent="0.25">
      <c r="A3" s="125" t="s">
        <v>48</v>
      </c>
      <c r="B3" s="125"/>
      <c r="C3" s="125"/>
    </row>
    <row r="4" spans="1:3" s="80" customFormat="1" x14ac:dyDescent="0.25"/>
    <row r="5" spans="1:3" ht="25.9" customHeight="1" x14ac:dyDescent="0.25">
      <c r="A5" s="77"/>
      <c r="B5" s="81" t="s">
        <v>51</v>
      </c>
    </row>
    <row r="6" spans="1:3" ht="25.9" customHeight="1" x14ac:dyDescent="0.25">
      <c r="A6" s="84" t="s">
        <v>49</v>
      </c>
      <c r="B6" s="83">
        <v>45292</v>
      </c>
    </row>
    <row r="7" spans="1:3" ht="25.9" customHeight="1" x14ac:dyDescent="0.25">
      <c r="A7" s="84" t="s">
        <v>50</v>
      </c>
      <c r="B7" s="83">
        <v>45657</v>
      </c>
    </row>
    <row r="8" spans="1:3" ht="39.6" customHeight="1" x14ac:dyDescent="0.25">
      <c r="A8" s="78" t="s">
        <v>52</v>
      </c>
      <c r="B8" s="82">
        <f>B7-B6+1</f>
        <v>366</v>
      </c>
    </row>
    <row r="10" spans="1:3" ht="25.9" customHeight="1" x14ac:dyDescent="0.25">
      <c r="A10" s="84" t="s">
        <v>58</v>
      </c>
      <c r="B10" s="87">
        <v>0</v>
      </c>
    </row>
    <row r="11" spans="1:3" ht="25.9" customHeight="1" x14ac:dyDescent="0.25">
      <c r="A11" s="88" t="s">
        <v>57</v>
      </c>
      <c r="B11" s="89">
        <f>B8*B10</f>
        <v>0</v>
      </c>
    </row>
  </sheetData>
  <sheetProtection password="F018" sheet="1"/>
  <protectedRanges>
    <protectedRange sqref="B10" name="Bereich2"/>
    <protectedRange sqref="B6:B7" name="Bereich1"/>
  </protectedRanges>
  <mergeCells count="1">
    <mergeCell ref="A3:C3"/>
  </mergeCells>
  <pageMargins left="0.7" right="0.7" top="0.78740157499999996" bottom="0.78740157499999996"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96607-29FA-43CF-B30B-AD4BCEF5E8B7}">
  <sheetPr codeName="Tabelle2">
    <tabColor rgb="FFFFC000"/>
  </sheetPr>
  <dimension ref="A1:F37"/>
  <sheetViews>
    <sheetView zoomScale="90" zoomScaleNormal="90" workbookViewId="0">
      <selection activeCell="H27" sqref="H27"/>
    </sheetView>
  </sheetViews>
  <sheetFormatPr baseColWidth="10" defaultRowHeight="15" x14ac:dyDescent="0.25"/>
  <cols>
    <col min="2" max="2" width="22.28515625" customWidth="1"/>
    <col min="3" max="4" width="21.5703125" customWidth="1"/>
    <col min="5" max="5" width="20.42578125" customWidth="1"/>
  </cols>
  <sheetData>
    <row r="1" spans="1:6" x14ac:dyDescent="0.25">
      <c r="B1" s="94" t="s">
        <v>72</v>
      </c>
      <c r="C1" s="94" t="s">
        <v>72</v>
      </c>
      <c r="D1" s="94" t="s">
        <v>72</v>
      </c>
      <c r="E1" s="94" t="s">
        <v>60</v>
      </c>
    </row>
    <row r="2" spans="1:6" ht="63" x14ac:dyDescent="0.25">
      <c r="A2" s="22" t="s">
        <v>37</v>
      </c>
      <c r="B2" s="14" t="s">
        <v>61</v>
      </c>
      <c r="C2" s="101" t="s">
        <v>69</v>
      </c>
      <c r="D2" s="14" t="s">
        <v>68</v>
      </c>
      <c r="E2" s="95" t="s">
        <v>25</v>
      </c>
      <c r="F2" s="22" t="s">
        <v>37</v>
      </c>
    </row>
    <row r="3" spans="1:6" ht="15.75" x14ac:dyDescent="0.25">
      <c r="A3" s="23">
        <v>1</v>
      </c>
      <c r="B3" s="10">
        <v>0</v>
      </c>
      <c r="C3" s="102">
        <v>18.52</v>
      </c>
      <c r="D3" s="10">
        <v>0</v>
      </c>
      <c r="E3" s="96">
        <v>0</v>
      </c>
      <c r="F3" s="23">
        <v>1</v>
      </c>
    </row>
    <row r="4" spans="1:6" ht="15.75" x14ac:dyDescent="0.25">
      <c r="A4" s="23">
        <v>2</v>
      </c>
      <c r="B4" s="10">
        <v>2202.63</v>
      </c>
      <c r="C4" s="102">
        <v>30.25</v>
      </c>
      <c r="D4" s="10">
        <v>11.73</v>
      </c>
      <c r="E4" s="96">
        <v>0.38719999999999999</v>
      </c>
      <c r="F4" s="23">
        <v>2</v>
      </c>
    </row>
    <row r="5" spans="1:6" ht="15.75" x14ac:dyDescent="0.25">
      <c r="A5" s="23">
        <v>3</v>
      </c>
      <c r="B5" s="10">
        <v>2349.4900000000002</v>
      </c>
      <c r="C5" s="102">
        <v>36.119999999999997</v>
      </c>
      <c r="D5" s="10">
        <v>17.600000000000001</v>
      </c>
      <c r="E5" s="96">
        <v>0.59099999999999997</v>
      </c>
      <c r="F5" s="23">
        <v>3</v>
      </c>
    </row>
    <row r="6" spans="1:6" ht="15.75" x14ac:dyDescent="0.25">
      <c r="A6" s="23">
        <v>4</v>
      </c>
      <c r="B6" s="10">
        <v>2496.3500000000004</v>
      </c>
      <c r="C6" s="102">
        <v>41.99</v>
      </c>
      <c r="D6" s="10">
        <v>23.47</v>
      </c>
      <c r="E6" s="96">
        <v>0.78459999999999996</v>
      </c>
      <c r="F6" s="23">
        <v>4</v>
      </c>
    </row>
    <row r="7" spans="1:6" ht="15.75" x14ac:dyDescent="0.25">
      <c r="A7" s="23">
        <v>5</v>
      </c>
      <c r="B7" s="10">
        <v>2643.2000000000003</v>
      </c>
      <c r="C7" s="102">
        <v>47.88</v>
      </c>
      <c r="D7" s="10">
        <v>29.36</v>
      </c>
      <c r="E7" s="96">
        <v>0.97819999999999996</v>
      </c>
      <c r="F7" s="23">
        <v>5</v>
      </c>
    </row>
    <row r="8" spans="1:6" ht="15.75" x14ac:dyDescent="0.25">
      <c r="A8" s="23">
        <v>6</v>
      </c>
      <c r="B8" s="10">
        <v>2790.0600000000004</v>
      </c>
      <c r="C8" s="102">
        <v>53.77</v>
      </c>
      <c r="D8" s="10">
        <v>35.25</v>
      </c>
      <c r="E8" s="96">
        <v>1.1718999999999999</v>
      </c>
      <c r="F8" s="23">
        <v>6</v>
      </c>
    </row>
    <row r="9" spans="1:6" ht="15.75" x14ac:dyDescent="0.25">
      <c r="A9" s="23">
        <v>7</v>
      </c>
      <c r="B9" s="10">
        <v>2936.9</v>
      </c>
      <c r="C9" s="102">
        <v>59.62</v>
      </c>
      <c r="D9" s="10">
        <v>41.1</v>
      </c>
      <c r="E9" s="96">
        <v>1.3654999999999999</v>
      </c>
      <c r="F9" s="23">
        <v>7</v>
      </c>
    </row>
    <row r="10" spans="1:6" ht="15.75" x14ac:dyDescent="0.25">
      <c r="A10" s="23">
        <v>8</v>
      </c>
      <c r="B10" s="10">
        <v>3083.76</v>
      </c>
      <c r="C10" s="102">
        <v>65.510000000000005</v>
      </c>
      <c r="D10" s="10">
        <v>46.99</v>
      </c>
      <c r="E10" s="96">
        <v>1.5692999999999999</v>
      </c>
      <c r="F10" s="23">
        <v>8</v>
      </c>
    </row>
    <row r="11" spans="1:6" ht="15.75" x14ac:dyDescent="0.25">
      <c r="A11" s="23">
        <v>9</v>
      </c>
      <c r="B11" s="10">
        <v>3377.4500000000003</v>
      </c>
      <c r="C11" s="102">
        <v>71.39</v>
      </c>
      <c r="D11" s="10">
        <v>52.87</v>
      </c>
      <c r="E11" s="96">
        <v>1.7628999999999999</v>
      </c>
      <c r="F11" s="23">
        <v>9</v>
      </c>
    </row>
    <row r="12" spans="1:6" ht="15.75" x14ac:dyDescent="0.25">
      <c r="A12" s="23">
        <v>10</v>
      </c>
      <c r="B12" s="10">
        <v>3671.13</v>
      </c>
      <c r="C12" s="102">
        <v>77.27</v>
      </c>
      <c r="D12" s="10">
        <v>58.75</v>
      </c>
      <c r="E12" s="96">
        <v>1.9564999999999999</v>
      </c>
      <c r="F12" s="23">
        <v>10</v>
      </c>
    </row>
    <row r="13" spans="1:6" ht="15.75" x14ac:dyDescent="0.25">
      <c r="A13" s="25">
        <v>11</v>
      </c>
      <c r="B13" s="24">
        <v>3964.8100000000004</v>
      </c>
      <c r="C13" s="103">
        <v>77.27</v>
      </c>
      <c r="D13" s="24">
        <v>58.75</v>
      </c>
      <c r="E13" s="97">
        <v>1.9564999999999999</v>
      </c>
      <c r="F13" s="25">
        <v>11</v>
      </c>
    </row>
    <row r="14" spans="1:6" ht="15.75" x14ac:dyDescent="0.25">
      <c r="A14" s="25">
        <v>12</v>
      </c>
      <c r="B14" s="24">
        <v>4258.49</v>
      </c>
      <c r="C14" s="103">
        <v>77.27</v>
      </c>
      <c r="D14" s="24">
        <v>58.75</v>
      </c>
      <c r="E14" s="97">
        <v>1.9564999999999999</v>
      </c>
      <c r="F14" s="25">
        <v>12</v>
      </c>
    </row>
    <row r="15" spans="1:6" ht="15.75" x14ac:dyDescent="0.25">
      <c r="A15" s="25">
        <v>13</v>
      </c>
      <c r="B15" s="24">
        <v>4552.17</v>
      </c>
      <c r="C15" s="103">
        <v>77.27</v>
      </c>
      <c r="D15" s="24">
        <v>58.75</v>
      </c>
      <c r="E15" s="97">
        <v>1.9564999999999999</v>
      </c>
      <c r="F15" s="25">
        <v>13</v>
      </c>
    </row>
    <row r="16" spans="1:6" ht="15.75" x14ac:dyDescent="0.25">
      <c r="A16" s="25">
        <v>14</v>
      </c>
      <c r="B16" s="24">
        <v>4845.8500000000004</v>
      </c>
      <c r="C16" s="103">
        <v>77.27</v>
      </c>
      <c r="D16" s="24">
        <v>58.75</v>
      </c>
      <c r="E16" s="97">
        <v>1.9564999999999999</v>
      </c>
      <c r="F16" s="25">
        <v>14</v>
      </c>
    </row>
    <row r="17" spans="1:6" ht="15.75" x14ac:dyDescent="0.25">
      <c r="A17" s="25">
        <v>15</v>
      </c>
      <c r="B17" s="24">
        <v>5139.5300000000007</v>
      </c>
      <c r="C17" s="103">
        <v>77.27</v>
      </c>
      <c r="D17" s="24">
        <v>58.75</v>
      </c>
      <c r="E17" s="97">
        <v>1.9564999999999999</v>
      </c>
      <c r="F17" s="25">
        <v>15</v>
      </c>
    </row>
    <row r="18" spans="1:6" ht="15.75" x14ac:dyDescent="0.25">
      <c r="A18" s="25">
        <v>16</v>
      </c>
      <c r="B18" s="24">
        <v>5433.21</v>
      </c>
      <c r="C18" s="103">
        <v>77.27</v>
      </c>
      <c r="D18" s="24">
        <v>58.75</v>
      </c>
      <c r="E18" s="97">
        <v>1.9564999999999999</v>
      </c>
      <c r="F18" s="25">
        <v>16</v>
      </c>
    </row>
    <row r="19" spans="1:6" ht="15.75" x14ac:dyDescent="0.25">
      <c r="A19" s="25">
        <v>17</v>
      </c>
      <c r="B19" s="24">
        <v>5726.89</v>
      </c>
      <c r="C19" s="103">
        <v>77.27</v>
      </c>
      <c r="D19" s="24">
        <v>58.75</v>
      </c>
      <c r="E19" s="97">
        <v>1.9564999999999999</v>
      </c>
      <c r="F19" s="25">
        <v>17</v>
      </c>
    </row>
    <row r="20" spans="1:6" ht="15.75" x14ac:dyDescent="0.25">
      <c r="A20" s="25">
        <v>18</v>
      </c>
      <c r="B20" s="24">
        <v>6020.5700000000006</v>
      </c>
      <c r="C20" s="103">
        <v>77.27</v>
      </c>
      <c r="D20" s="24">
        <v>58.75</v>
      </c>
      <c r="E20" s="97">
        <v>1.9564999999999999</v>
      </c>
      <c r="F20" s="25">
        <v>18</v>
      </c>
    </row>
    <row r="21" spans="1:6" ht="15.75" x14ac:dyDescent="0.25">
      <c r="A21" s="25">
        <v>19</v>
      </c>
      <c r="B21" s="24">
        <v>6314.25</v>
      </c>
      <c r="C21" s="103">
        <v>77.27</v>
      </c>
      <c r="D21" s="24">
        <v>58.75</v>
      </c>
      <c r="E21" s="97">
        <v>1.9564999999999999</v>
      </c>
      <c r="F21" s="25">
        <v>19</v>
      </c>
    </row>
    <row r="22" spans="1:6" ht="15.75" x14ac:dyDescent="0.25">
      <c r="A22" s="25">
        <v>20</v>
      </c>
      <c r="B22" s="24">
        <v>6607.93</v>
      </c>
      <c r="C22" s="103">
        <v>77.27</v>
      </c>
      <c r="D22" s="24">
        <v>58.75</v>
      </c>
      <c r="E22" s="97">
        <v>1.9564999999999999</v>
      </c>
      <c r="F22" s="25">
        <v>20</v>
      </c>
    </row>
    <row r="23" spans="1:6" ht="15.75" x14ac:dyDescent="0.25">
      <c r="A23" s="25">
        <v>21</v>
      </c>
      <c r="B23" s="24">
        <v>6901.6100000000006</v>
      </c>
      <c r="C23" s="103">
        <v>77.27</v>
      </c>
      <c r="D23" s="24">
        <v>58.75</v>
      </c>
      <c r="E23" s="97">
        <v>1.9564999999999999</v>
      </c>
      <c r="F23" s="25">
        <v>21</v>
      </c>
    </row>
    <row r="26" spans="1:6" x14ac:dyDescent="0.25">
      <c r="A26" s="98" t="s">
        <v>71</v>
      </c>
      <c r="B26" s="98"/>
      <c r="C26" s="106"/>
      <c r="D26" s="98">
        <v>43710</v>
      </c>
      <c r="E26" s="98">
        <v>44075</v>
      </c>
    </row>
    <row r="27" spans="1:6" x14ac:dyDescent="0.25">
      <c r="A27" t="s">
        <v>63</v>
      </c>
      <c r="C27" s="106"/>
      <c r="D27" s="98">
        <v>43710</v>
      </c>
      <c r="E27" s="98">
        <v>44805</v>
      </c>
    </row>
    <row r="28" spans="1:6" x14ac:dyDescent="0.25">
      <c r="A28" t="s">
        <v>62</v>
      </c>
      <c r="C28" s="106"/>
      <c r="D28" s="98">
        <v>44806</v>
      </c>
      <c r="E28" s="98">
        <v>45901</v>
      </c>
    </row>
    <row r="29" spans="1:6" x14ac:dyDescent="0.25">
      <c r="A29" t="s">
        <v>70</v>
      </c>
      <c r="C29" s="106"/>
      <c r="D29" s="98">
        <v>43345</v>
      </c>
      <c r="E29" s="98">
        <v>43709</v>
      </c>
    </row>
    <row r="30" spans="1:6" x14ac:dyDescent="0.25">
      <c r="C30" s="106"/>
      <c r="D30" s="98"/>
      <c r="E30" s="98"/>
    </row>
    <row r="31" spans="1:6" x14ac:dyDescent="0.25">
      <c r="C31" s="106"/>
    </row>
    <row r="32" spans="1:6" x14ac:dyDescent="0.25">
      <c r="C32" s="106"/>
    </row>
    <row r="33" spans="3:3" x14ac:dyDescent="0.25">
      <c r="C33" s="106"/>
    </row>
    <row r="34" spans="3:3" x14ac:dyDescent="0.25">
      <c r="C34" s="106"/>
    </row>
    <row r="35" spans="3:3" x14ac:dyDescent="0.25">
      <c r="C35" s="106"/>
    </row>
    <row r="36" spans="3:3" x14ac:dyDescent="0.25">
      <c r="C36" s="106"/>
    </row>
    <row r="37" spans="3:3" x14ac:dyDescent="0.25">
      <c r="C37" s="106"/>
    </row>
  </sheetData>
  <sheetProtection selectLockedCells="1" selectUnlockedCells="1"/>
  <phoneticPr fontId="4" type="noConversion"/>
  <printOptions horizontalCentered="1"/>
  <pageMargins left="0.70866141732283472" right="0.70866141732283472" top="2.3622047244094491" bottom="0.78740157480314965" header="1.299212598425197" footer="0.31496062992125984"/>
  <pageSetup paperSize="9" orientation="portrait"/>
  <headerFooter>
    <oddHeader>&amp;C&amp;24Sozialstaffeltabelle gem. § 6b und § 6c StKBFG</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FF5E23D1585046B52A70D248B1986A" ma:contentTypeVersion="22" ma:contentTypeDescription="Create a new document." ma:contentTypeScope="" ma:versionID="73bfdbcc51f1277a17e978eac007f457">
  <xsd:schema xmlns:xsd="http://www.w3.org/2001/XMLSchema" xmlns:xs="http://www.w3.org/2001/XMLSchema" xmlns:p="http://schemas.microsoft.com/office/2006/metadata/properties" xmlns:ns2="cdb64361-086f-4bbb-9094-b135ac6d358e" xmlns:ns3="87fdf1cc-f508-4131-97c7-75122406c995" targetNamespace="http://schemas.microsoft.com/office/2006/metadata/properties" ma:root="true" ma:fieldsID="0048acb48c690a4c7e983d0656c1794d" ns2:_="" ns3:_="">
    <xsd:import namespace="cdb64361-086f-4bbb-9094-b135ac6d358e"/>
    <xsd:import namespace="87fdf1cc-f508-4131-97c7-75122406c9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64361-086f-4bbb-9094-b135ac6d3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0188084-5aad-49d1-af1e-34c57568936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fdf1cc-f508-4131-97c7-75122406c99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cc7a2a7-9dd6-402b-8a3c-f78e22ea7678}" ma:internalName="TaxCatchAll" ma:showField="CatchAllData" ma:web="87fdf1cc-f508-4131-97c7-75122406c995">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7fdf1cc-f508-4131-97c7-75122406c995" xsi:nil="true"/>
    <lcf76f155ced4ddcb4097134ff3c332f xmlns="cdb64361-086f-4bbb-9094-b135ac6d358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704182E-1453-49CB-9930-CA82B9714F68}"/>
</file>

<file path=customXml/itemProps2.xml><?xml version="1.0" encoding="utf-8"?>
<ds:datastoreItem xmlns:ds="http://schemas.openxmlformats.org/officeDocument/2006/customXml" ds:itemID="{6A61B6CE-3E40-4BD8-9E0A-A2268AED4DC2}">
  <ds:schemaRefs>
    <ds:schemaRef ds:uri="http://schemas.microsoft.com/sharepoint/v3/contenttype/forms"/>
  </ds:schemaRefs>
</ds:datastoreItem>
</file>

<file path=customXml/itemProps3.xml><?xml version="1.0" encoding="utf-8"?>
<ds:datastoreItem xmlns:ds="http://schemas.openxmlformats.org/officeDocument/2006/customXml" ds:itemID="{6A167117-B379-4B88-BBE2-FEF462FC6D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Sozialstaffelrechner inst.KBE</vt:lpstr>
      <vt:lpstr>Einheitswertberechnung</vt:lpstr>
      <vt:lpstr>Tagesrechner</vt:lpstr>
      <vt:lpstr>Sozialstaffeltabelle</vt:lpstr>
      <vt:lpstr>'Sozialstaffelrechner inst.KBE'!Druckbereich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draschba</dc:creator>
  <cp:lastModifiedBy>Gerhard Kupfer | Marktgemeinde Mettersdorf</cp:lastModifiedBy>
  <cp:lastPrinted>2025-04-09T10:09:56Z</cp:lastPrinted>
  <dcterms:created xsi:type="dcterms:W3CDTF">2011-05-12T14:57:39Z</dcterms:created>
  <dcterms:modified xsi:type="dcterms:W3CDTF">2025-07-07T13:44:03Z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0x010100C2FF5E23D1585046B52A70D248B1986A</vt:lpwstr>
  </property>
</Properties>
</file>